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80" windowWidth="9720" windowHeight="6960" activeTab="3"/>
  </bookViews>
  <sheets>
    <sheet name="500_01" sheetId="1" r:id="rId1"/>
    <sheet name="500_02" sheetId="2" r:id="rId2"/>
    <sheet name="1500" sheetId="3" r:id="rId3"/>
    <sheet name="3000" sheetId="4" r:id="rId4"/>
    <sheet name="const" sheetId="5" r:id="rId5"/>
  </sheets>
  <externalReferences>
    <externalReference r:id="rId8"/>
  </externalReferences>
  <definedNames>
    <definedName name="D_all">'const'!$C$3</definedName>
    <definedName name="D_d1">'const'!$C$4</definedName>
    <definedName name="D_d2">'const'!$C$5</definedName>
    <definedName name="D_d3">'const'!$C$6</definedName>
    <definedName name="E" localSheetId="2">'1500'!#REF!</definedName>
    <definedName name="Men1000_1" localSheetId="3">'3000'!#REF!</definedName>
    <definedName name="Men1000_1">#REF!</definedName>
    <definedName name="Men1000_2">#REF!</definedName>
    <definedName name="Men500_1">'500_01'!$B$8:$B$29</definedName>
    <definedName name="Men500_2">#REF!</definedName>
    <definedName name="N_dev">'const'!$C$8</definedName>
    <definedName name="N_sor1">'const'!$C$1</definedName>
    <definedName name="N_sor2">'const'!$C$2</definedName>
    <definedName name="N_un">'const'!$C$7</definedName>
    <definedName name="Women1000_1">'1500'!$B$8:$B$19</definedName>
    <definedName name="Women1000_2">#REF!</definedName>
    <definedName name="Women500" localSheetId="1">'500_02'!#REF!</definedName>
    <definedName name="Women500_1">'500_02'!$B$8:$B$25</definedName>
    <definedName name="Women500_2">#REF!</definedName>
    <definedName name="_xlnm.Print_Titles" localSheetId="2">'1500'!$2:$4</definedName>
    <definedName name="_xlnm.Print_Titles" localSheetId="3">'3000'!$2:$4</definedName>
    <definedName name="_xlnm.Print_Titles" localSheetId="0">'500_01'!$2:$4</definedName>
    <definedName name="_xlnm.Print_Titles" localSheetId="1">'500_02'!$2:$4</definedName>
    <definedName name="_xlnm.Print_Area" localSheetId="2">'1500'!$A$1:$O$53</definedName>
    <definedName name="_xlnm.Print_Area" localSheetId="3">'3000'!$A$1:$N$48</definedName>
    <definedName name="_xlnm.Print_Area" localSheetId="0">'500_01'!$A$1:$P$33</definedName>
    <definedName name="_xlnm.Print_Area" localSheetId="1">'500_02'!$A$1:$O$31</definedName>
  </definedNames>
  <calcPr fullCalcOnLoad="1"/>
</workbook>
</file>

<file path=xl/sharedStrings.xml><?xml version="1.0" encoding="utf-8"?>
<sst xmlns="http://schemas.openxmlformats.org/spreadsheetml/2006/main" count="709" uniqueCount="224">
  <si>
    <t>№</t>
  </si>
  <si>
    <t>Разряд</t>
  </si>
  <si>
    <t>Фамилия, Имя</t>
  </si>
  <si>
    <t>Время</t>
  </si>
  <si>
    <t>Место</t>
  </si>
  <si>
    <t>Вып.разр</t>
  </si>
  <si>
    <t>Дорожка</t>
  </si>
  <si>
    <t>Тренер</t>
  </si>
  <si>
    <t>Очки</t>
  </si>
  <si>
    <t>500м</t>
  </si>
  <si>
    <t>500 метров</t>
  </si>
  <si>
    <t>Отст.</t>
  </si>
  <si>
    <t>Название соревнований</t>
  </si>
  <si>
    <t>строка1</t>
  </si>
  <si>
    <t>строка2</t>
  </si>
  <si>
    <t>Дата соревнований</t>
  </si>
  <si>
    <t>общая</t>
  </si>
  <si>
    <t>день1</t>
  </si>
  <si>
    <t>день2</t>
  </si>
  <si>
    <t>день3</t>
  </si>
  <si>
    <t>г.Коломна КЦ "Коломна"</t>
  </si>
  <si>
    <t>Возраст</t>
  </si>
  <si>
    <t>муж</t>
  </si>
  <si>
    <t>жен</t>
  </si>
  <si>
    <t>Дистанции</t>
  </si>
  <si>
    <t>№ 1</t>
  </si>
  <si>
    <t>№ 2</t>
  </si>
  <si>
    <t>№ 3</t>
  </si>
  <si>
    <t>№ 4</t>
  </si>
  <si>
    <t>1.23,00</t>
  </si>
  <si>
    <t>1.17,50</t>
  </si>
  <si>
    <t>1.17,00</t>
  </si>
  <si>
    <t>1.10,50</t>
  </si>
  <si>
    <t>1500 метров</t>
  </si>
  <si>
    <t>1500м</t>
  </si>
  <si>
    <t>1000 метров</t>
  </si>
  <si>
    <t>3000 метров</t>
  </si>
  <si>
    <t>Возр.группа</t>
  </si>
  <si>
    <t>Регион</t>
  </si>
  <si>
    <t>t льда: -6,3</t>
  </si>
  <si>
    <t>t льда: -6,2</t>
  </si>
  <si>
    <t>КМС</t>
  </si>
  <si>
    <t>Зайцева И.В.</t>
  </si>
  <si>
    <t>Казелин С.Н.</t>
  </si>
  <si>
    <t>Пятышина А.В.</t>
  </si>
  <si>
    <t>Куликов К.С.</t>
  </si>
  <si>
    <t>Бычкова Т.Н.</t>
  </si>
  <si>
    <t>Куксов А.И.</t>
  </si>
  <si>
    <t>Куксова Т.И.</t>
  </si>
  <si>
    <t>Смирнова Е.В.</t>
  </si>
  <si>
    <t>Агафошина Т.Н.</t>
  </si>
  <si>
    <t>Прусова Е.В.</t>
  </si>
  <si>
    <t>Голубева Е.В.</t>
  </si>
  <si>
    <t>DNS</t>
  </si>
  <si>
    <t>I разр.</t>
  </si>
  <si>
    <t>Илясова О.М.</t>
  </si>
  <si>
    <t>Симарева Л.Н.</t>
  </si>
  <si>
    <t>Дементьев Д.Н.</t>
  </si>
  <si>
    <t>Жулькова А.Л.</t>
  </si>
  <si>
    <t>влажность: 37 %</t>
  </si>
  <si>
    <t>Всероссийские соревнования по конькобежному спорту</t>
  </si>
  <si>
    <t>"КУБОК КОЛОМНЫ"</t>
  </si>
  <si>
    <t>10 - 11 октября 2015 г.</t>
  </si>
  <si>
    <t>10 октября 2015 г.</t>
  </si>
  <si>
    <t>11 октября 2015 г.</t>
  </si>
  <si>
    <t>Юниоры</t>
  </si>
  <si>
    <t>Юниорки</t>
  </si>
  <si>
    <t>5000 метров</t>
  </si>
  <si>
    <t>i</t>
  </si>
  <si>
    <t xml:space="preserve">Мандриченко Анна </t>
  </si>
  <si>
    <t>юн</t>
  </si>
  <si>
    <t>Тамбовская область</t>
  </si>
  <si>
    <t>o</t>
  </si>
  <si>
    <t xml:space="preserve">Тетерина Надежда </t>
  </si>
  <si>
    <t>Забайкальский край</t>
  </si>
  <si>
    <t>Пиманова Е.И., Казелина О.Н.</t>
  </si>
  <si>
    <t xml:space="preserve">Чепурнова Мария </t>
  </si>
  <si>
    <t>Урюпин В.Е.</t>
  </si>
  <si>
    <t xml:space="preserve">Суслова Вероника </t>
  </si>
  <si>
    <t>МС</t>
  </si>
  <si>
    <t>Кировская область</t>
  </si>
  <si>
    <t>Шиляева О.Н., Казелина О.Н.</t>
  </si>
  <si>
    <t xml:space="preserve">Евграфова Ксения </t>
  </si>
  <si>
    <t>03.08.1997</t>
  </si>
  <si>
    <t>Ярославская область</t>
  </si>
  <si>
    <t>Антропов Д.В., Казелина О.Н.</t>
  </si>
  <si>
    <t xml:space="preserve">Фалькова Валерия </t>
  </si>
  <si>
    <t>24.03.1998</t>
  </si>
  <si>
    <t>Костромская область</t>
  </si>
  <si>
    <t>Савельев В.Г.  
Савельева Г.И.</t>
  </si>
  <si>
    <t xml:space="preserve">Сутемьева Диана </t>
  </si>
  <si>
    <t>Иркутская область</t>
  </si>
  <si>
    <t>Сутемьева Р.Р.</t>
  </si>
  <si>
    <t xml:space="preserve">Семиглазова Алена </t>
  </si>
  <si>
    <t>Нижегородская область</t>
  </si>
  <si>
    <t>Ерошенко О.Г., Иванова Е.В.</t>
  </si>
  <si>
    <t xml:space="preserve">Михеева Ирина </t>
  </si>
  <si>
    <t>Свердловская область</t>
  </si>
  <si>
    <t>Тюрина Н.Ю., Казелина О.Н.</t>
  </si>
  <si>
    <t xml:space="preserve">Лежнева Мария </t>
  </si>
  <si>
    <t>27.02.1998</t>
  </si>
  <si>
    <t>Савельев В.Г. 
Савельева Г.И.</t>
  </si>
  <si>
    <t xml:space="preserve">Гагарина Ксения </t>
  </si>
  <si>
    <t>Московская область</t>
  </si>
  <si>
    <t>Паночин А.В.</t>
  </si>
  <si>
    <t xml:space="preserve">Стрельникова Дарья </t>
  </si>
  <si>
    <t>Муратов В.А., Рубин В.В.</t>
  </si>
  <si>
    <t xml:space="preserve">Качанова Дарья </t>
  </si>
  <si>
    <t>Акилов В.К., Ерошенко О.Г.</t>
  </si>
  <si>
    <t xml:space="preserve">Рогаткина Владлена </t>
  </si>
  <si>
    <t>31.09.1998</t>
  </si>
  <si>
    <t xml:space="preserve">Калинин Константин </t>
  </si>
  <si>
    <t xml:space="preserve">Грибов Александр </t>
  </si>
  <si>
    <t>21.11.1997</t>
  </si>
  <si>
    <t>Казелина О.Н., Казелин С.Н.</t>
  </si>
  <si>
    <t xml:space="preserve">Лисицын Максим </t>
  </si>
  <si>
    <t>19.08.1997</t>
  </si>
  <si>
    <t>Москва</t>
  </si>
  <si>
    <t xml:space="preserve">Юнин Егор </t>
  </si>
  <si>
    <t xml:space="preserve">Таболов Вячеслав </t>
  </si>
  <si>
    <t>26.06.1998</t>
  </si>
  <si>
    <t xml:space="preserve">Чибисков Виктор </t>
  </si>
  <si>
    <t>20.03.1998</t>
  </si>
  <si>
    <t>Ивановская область</t>
  </si>
  <si>
    <t xml:space="preserve">Ипполитов Василий </t>
  </si>
  <si>
    <t>04.12.1997</t>
  </si>
  <si>
    <t xml:space="preserve">Садовой Артем </t>
  </si>
  <si>
    <t>Саратовская область</t>
  </si>
  <si>
    <t>Шамсутдинова О.Н., Казелина О.Н.</t>
  </si>
  <si>
    <t xml:space="preserve">Кондриков Никита </t>
  </si>
  <si>
    <t>Рубин В.В., Гришин В.В.</t>
  </si>
  <si>
    <t xml:space="preserve">Гордеев Владимир </t>
  </si>
  <si>
    <t>21.08.1997</t>
  </si>
  <si>
    <t xml:space="preserve">Симов Павел </t>
  </si>
  <si>
    <t>30.03.1998</t>
  </si>
  <si>
    <t>Кувшинова О.А.</t>
  </si>
  <si>
    <t xml:space="preserve">Борисенко Антон </t>
  </si>
  <si>
    <t xml:space="preserve">Смиронов Илья </t>
  </si>
  <si>
    <t>Хабаровский край</t>
  </si>
  <si>
    <t>Важнин В.А.</t>
  </si>
  <si>
    <t>Лемешкин Ю.Н.</t>
  </si>
  <si>
    <t xml:space="preserve">Базоров Даниил </t>
  </si>
  <si>
    <t>14.02.1998</t>
  </si>
  <si>
    <t>Тульская область</t>
  </si>
  <si>
    <t xml:space="preserve">Сафонов Егор </t>
  </si>
  <si>
    <t>Кардаков А.Н.</t>
  </si>
  <si>
    <t xml:space="preserve">Ткач Александр </t>
  </si>
  <si>
    <t>Плюснин А.В.</t>
  </si>
  <si>
    <t xml:space="preserve">Муштаков Виктор </t>
  </si>
  <si>
    <t>Алтайский край</t>
  </si>
  <si>
    <t>Комаровская Е.Н.</t>
  </si>
  <si>
    <t xml:space="preserve">Прусов Евгений </t>
  </si>
  <si>
    <t xml:space="preserve">Рафиков Руслан </t>
  </si>
  <si>
    <t xml:space="preserve">Казелина Елизавета </t>
  </si>
  <si>
    <t>сб. РФ</t>
  </si>
  <si>
    <t>МСМК</t>
  </si>
  <si>
    <t>Казелина О.Н., Казелин С.Н., Казелин А.С.</t>
  </si>
  <si>
    <t xml:space="preserve">Поплавская Анастасия </t>
  </si>
  <si>
    <t>Начало: 11:15</t>
  </si>
  <si>
    <t>t воздуха: +14,5</t>
  </si>
  <si>
    <t>влажность: 36 %</t>
  </si>
  <si>
    <t>Окончание: 11:30</t>
  </si>
  <si>
    <t xml:space="preserve">Казелин Михаил </t>
  </si>
  <si>
    <t>сб.РФ</t>
  </si>
  <si>
    <t>Начало: 12:05</t>
  </si>
  <si>
    <t xml:space="preserve">Измайлов Иса </t>
  </si>
  <si>
    <t>Окончание: 12:20</t>
  </si>
  <si>
    <t>Начало: 14:00</t>
  </si>
  <si>
    <t>t воздуха: +14,6</t>
  </si>
  <si>
    <t>Окончание: 14:10</t>
  </si>
  <si>
    <t xml:space="preserve">Алешкова Дарья </t>
  </si>
  <si>
    <t>ст</t>
  </si>
  <si>
    <t>27.03.2000</t>
  </si>
  <si>
    <t xml:space="preserve">Кузьмина Ирина </t>
  </si>
  <si>
    <t>11.05.2000</t>
  </si>
  <si>
    <t xml:space="preserve">Чуботару Александра </t>
  </si>
  <si>
    <t>21.05.2000</t>
  </si>
  <si>
    <t>Начало: 14:10</t>
  </si>
  <si>
    <t>Окончание: 14:15</t>
  </si>
  <si>
    <t>Девушки старшего возраста</t>
  </si>
  <si>
    <t/>
  </si>
  <si>
    <t xml:space="preserve">Напольских Софья </t>
  </si>
  <si>
    <t>ср</t>
  </si>
  <si>
    <t xml:space="preserve">Бобкова Анна </t>
  </si>
  <si>
    <t>25.11.2000</t>
  </si>
  <si>
    <t xml:space="preserve">Симакова Алена </t>
  </si>
  <si>
    <t xml:space="preserve">Таунгавер Ирина </t>
  </si>
  <si>
    <t xml:space="preserve">Савина Алина </t>
  </si>
  <si>
    <t>17.09.2000</t>
  </si>
  <si>
    <t xml:space="preserve">Лой Мария </t>
  </si>
  <si>
    <t>II разр.</t>
  </si>
  <si>
    <t xml:space="preserve">Таболкина Елизавета </t>
  </si>
  <si>
    <t>Начало: 14:15</t>
  </si>
  <si>
    <t>Окончание: 14:20</t>
  </si>
  <si>
    <t>Девушки среднего возраста</t>
  </si>
  <si>
    <t>Начало: 15:45</t>
  </si>
  <si>
    <t xml:space="preserve">Смирнов Илья </t>
  </si>
  <si>
    <t>Окончание: 16:05</t>
  </si>
  <si>
    <t xml:space="preserve">Филимонов Дмитрий </t>
  </si>
  <si>
    <t>05.08.1998</t>
  </si>
  <si>
    <t xml:space="preserve">Водиченков Антон </t>
  </si>
  <si>
    <t>16.01.2000</t>
  </si>
  <si>
    <t xml:space="preserve">Иванов Илья </t>
  </si>
  <si>
    <t>26.02.1999</t>
  </si>
  <si>
    <t xml:space="preserve">Подольский Александр </t>
  </si>
  <si>
    <t>24.04.1999</t>
  </si>
  <si>
    <t xml:space="preserve">Шабанов Андрей </t>
  </si>
  <si>
    <t>15.05.2000</t>
  </si>
  <si>
    <t xml:space="preserve">Ульянов Демид </t>
  </si>
  <si>
    <t xml:space="preserve">Пучков Леонид </t>
  </si>
  <si>
    <t>05.04.1999</t>
  </si>
  <si>
    <t xml:space="preserve">Алексеев Илья </t>
  </si>
  <si>
    <t>01.08.1999</t>
  </si>
  <si>
    <t xml:space="preserve">Шотин Никита </t>
  </si>
  <si>
    <t>09.09.1999</t>
  </si>
  <si>
    <t xml:space="preserve">Голубчиков Даниил </t>
  </si>
  <si>
    <t>16.07.1999</t>
  </si>
  <si>
    <t xml:space="preserve">Невмержицкий Стефан </t>
  </si>
  <si>
    <t xml:space="preserve">Голубев Виктор </t>
  </si>
  <si>
    <t>18.08.1998</t>
  </si>
  <si>
    <t xml:space="preserve">Рябинин Дмитрий </t>
  </si>
  <si>
    <t>Начало: 16:05</t>
  </si>
  <si>
    <t>Окончание: 16:20</t>
  </si>
  <si>
    <t>Юноши старшего возраста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</si>
</sst>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ss.00"/>
    <numFmt numFmtId="181" formatCode="ss.00"/>
    <numFmt numFmtId="182" formatCode="m/ss.00"/>
    <numFmt numFmtId="183" formatCode="0.000"/>
    <numFmt numFmtId="184" formatCode="mm/ss.00\ \c/\п"/>
    <numFmt numFmtId="185" formatCode="mm/ss.00\ \+\c/\п"/>
    <numFmt numFmtId="186" formatCode="ss.00\ \+\c/\п"/>
    <numFmt numFmtId="187" formatCode="ss.00\ \c/\п"/>
    <numFmt numFmtId="188" formatCode="m/ss.00\ \c/\п"/>
    <numFmt numFmtId="189" formatCode="[$-FC19]d\ mmmm\ yyyy\ &quot;г.&quot;"/>
    <numFmt numFmtId="190" formatCode="dd/mm/yy;@"/>
    <numFmt numFmtId="191" formatCode="mm:ss.0;@"/>
    <numFmt numFmtId="192" formatCode="00.000"/>
    <numFmt numFmtId="193" formatCode="mm/ss.000"/>
    <numFmt numFmtId="194" formatCode="#&quot; место&quot;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\№\ #"/>
    <numFmt numFmtId="200" formatCode="0.0%"/>
    <numFmt numFmtId="201" formatCode="m:ss.0;@"/>
    <numFmt numFmtId="202" formatCode="00.00"/>
    <numFmt numFmtId="203" formatCode="0.0000"/>
    <numFmt numFmtId="204" formatCode="mmm/yyyy"/>
    <numFmt numFmtId="205" formatCode="\(0\)"/>
    <numFmt numFmtId="206" formatCode="0.0"/>
    <numFmt numFmtId="207" formatCode="[$-F400]h:mm:ss\ AM/PM"/>
    <numFmt numFmtId="208" formatCode="m:ss.0"/>
  </numFmts>
  <fonts count="56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b/>
      <sz val="12"/>
      <name val="Times New Roman"/>
      <family val="1"/>
    </font>
    <font>
      <b/>
      <i/>
      <sz val="16"/>
      <name val="Monotype Corsiva"/>
      <family val="4"/>
    </font>
    <font>
      <i/>
      <sz val="10"/>
      <name val="Times New Roman"/>
      <family val="1"/>
    </font>
    <font>
      <b/>
      <i/>
      <sz val="14"/>
      <name val="Monotype Corsiva"/>
      <family val="4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8"/>
      <name val="Monotype Corsiva"/>
      <family val="4"/>
    </font>
    <font>
      <b/>
      <i/>
      <sz val="20"/>
      <name val="Monotype Corsiva"/>
      <family val="4"/>
    </font>
    <font>
      <b/>
      <i/>
      <sz val="22"/>
      <name val="Monotype Corsiva"/>
      <family val="4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180" fontId="1" fillId="0" borderId="0" xfId="0" applyNumberFormat="1" applyFont="1" applyBorder="1" applyAlignment="1">
      <alignment vertical="justify"/>
    </xf>
    <xf numFmtId="0" fontId="1" fillId="0" borderId="0" xfId="0" applyFont="1" applyBorder="1" applyAlignment="1">
      <alignment vertical="justify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0" xfId="0" applyFont="1" applyFill="1" applyBorder="1" applyAlignment="1">
      <alignment vertical="justify"/>
    </xf>
    <xf numFmtId="0" fontId="1" fillId="0" borderId="0" xfId="0" applyFont="1" applyFill="1" applyBorder="1" applyAlignment="1">
      <alignment vertical="justify" wrapText="1"/>
    </xf>
    <xf numFmtId="0" fontId="1" fillId="0" borderId="0" xfId="0" applyFont="1" applyFill="1" applyBorder="1" applyAlignment="1">
      <alignment horizontal="left" vertical="justify"/>
    </xf>
    <xf numFmtId="0" fontId="3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justify" wrapText="1"/>
    </xf>
    <xf numFmtId="0" fontId="1" fillId="0" borderId="0" xfId="0" applyFont="1" applyFill="1" applyBorder="1" applyAlignment="1">
      <alignment horizontal="center" vertical="justify" wrapText="1"/>
    </xf>
    <xf numFmtId="0" fontId="9" fillId="0" borderId="0" xfId="0" applyFont="1" applyAlignment="1">
      <alignment vertical="center"/>
    </xf>
    <xf numFmtId="0" fontId="0" fillId="0" borderId="0" xfId="0" applyBorder="1" applyAlignment="1">
      <alignment wrapText="1"/>
    </xf>
    <xf numFmtId="183" fontId="1" fillId="0" borderId="0" xfId="0" applyNumberFormat="1" applyFont="1" applyBorder="1" applyAlignment="1">
      <alignment horizontal="left" vertical="justify" wrapText="1"/>
    </xf>
    <xf numFmtId="182" fontId="1" fillId="0" borderId="0" xfId="0" applyNumberFormat="1" applyFont="1" applyBorder="1" applyAlignment="1">
      <alignment horizontal="left" vertical="justify"/>
    </xf>
    <xf numFmtId="183" fontId="1" fillId="0" borderId="11" xfId="0" applyNumberFormat="1" applyFont="1" applyBorder="1" applyAlignment="1">
      <alignment horizontal="left" vertical="justify" wrapText="1"/>
    </xf>
    <xf numFmtId="14" fontId="1" fillId="0" borderId="0" xfId="0" applyNumberFormat="1" applyFont="1" applyFill="1" applyBorder="1" applyAlignment="1">
      <alignment horizontal="center" vertical="justify"/>
    </xf>
    <xf numFmtId="0" fontId="1" fillId="0" borderId="11" xfId="0" applyFont="1" applyFill="1" applyBorder="1" applyAlignment="1">
      <alignment horizontal="center" vertical="justify"/>
    </xf>
    <xf numFmtId="0" fontId="1" fillId="0" borderId="12" xfId="0" applyFont="1" applyBorder="1" applyAlignment="1">
      <alignment horizontal="center" vertical="justify"/>
    </xf>
    <xf numFmtId="14" fontId="1" fillId="0" borderId="0" xfId="0" applyNumberFormat="1" applyFont="1" applyFill="1" applyBorder="1" applyAlignment="1">
      <alignment horizontal="center" vertical="justify" wrapText="1"/>
    </xf>
    <xf numFmtId="180" fontId="1" fillId="0" borderId="0" xfId="0" applyNumberFormat="1" applyFont="1" applyFill="1" applyBorder="1" applyAlignment="1">
      <alignment vertical="justify"/>
    </xf>
    <xf numFmtId="202" fontId="1" fillId="0" borderId="0" xfId="0" applyNumberFormat="1" applyFont="1" applyBorder="1" applyAlignment="1">
      <alignment horizontal="left" vertical="justify" wrapText="1"/>
    </xf>
    <xf numFmtId="183" fontId="1" fillId="0" borderId="0" xfId="0" applyNumberFormat="1" applyFont="1" applyBorder="1" applyAlignment="1">
      <alignment horizontal="left" vertical="justify"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left" vertical="justify" wrapText="1"/>
    </xf>
    <xf numFmtId="14" fontId="1" fillId="0" borderId="10" xfId="0" applyNumberFormat="1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horizontal="left" vertical="justify"/>
    </xf>
    <xf numFmtId="0" fontId="1" fillId="0" borderId="10" xfId="0" applyFont="1" applyFill="1" applyBorder="1" applyAlignment="1">
      <alignment vertical="justify"/>
    </xf>
    <xf numFmtId="183" fontId="1" fillId="0" borderId="10" xfId="0" applyNumberFormat="1" applyFont="1" applyBorder="1" applyAlignment="1">
      <alignment horizontal="left" vertical="justify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12" xfId="0" applyFont="1" applyFill="1" applyBorder="1" applyAlignment="1">
      <alignment horizontal="center" vertical="justify"/>
    </xf>
    <xf numFmtId="0" fontId="1" fillId="0" borderId="12" xfId="0" applyFont="1" applyFill="1" applyBorder="1" applyAlignment="1">
      <alignment vertical="justify"/>
    </xf>
    <xf numFmtId="183" fontId="1" fillId="0" borderId="12" xfId="0" applyNumberFormat="1" applyFont="1" applyBorder="1" applyAlignment="1">
      <alignment horizontal="left" vertical="justify" wrapText="1"/>
    </xf>
    <xf numFmtId="183" fontId="1" fillId="0" borderId="12" xfId="0" applyNumberFormat="1" applyFont="1" applyBorder="1" applyAlignment="1">
      <alignment horizontal="left" vertical="justify"/>
    </xf>
    <xf numFmtId="0" fontId="1" fillId="0" borderId="0" xfId="53" applyFont="1">
      <alignment/>
      <protection/>
    </xf>
    <xf numFmtId="0" fontId="3" fillId="0" borderId="0" xfId="53" applyFont="1" applyAlignment="1">
      <alignment vertical="center"/>
      <protection/>
    </xf>
    <xf numFmtId="0" fontId="9" fillId="0" borderId="0" xfId="53" applyFont="1" applyAlignment="1">
      <alignment vertical="center"/>
      <protection/>
    </xf>
    <xf numFmtId="0" fontId="1" fillId="0" borderId="0" xfId="53" applyFont="1" applyBorder="1" applyAlignment="1">
      <alignment horizontal="center"/>
      <protection/>
    </xf>
    <xf numFmtId="0" fontId="1" fillId="0" borderId="0" xfId="53" applyFont="1" applyBorder="1">
      <alignment/>
      <protection/>
    </xf>
    <xf numFmtId="0" fontId="1" fillId="0" borderId="0" xfId="53" applyFont="1" applyFill="1" applyBorder="1" applyAlignment="1">
      <alignment horizontal="center" vertical="justify"/>
      <protection/>
    </xf>
    <xf numFmtId="0" fontId="2" fillId="0" borderId="10" xfId="53" applyFont="1" applyBorder="1" applyAlignment="1">
      <alignment horizontal="center"/>
      <protection/>
    </xf>
    <xf numFmtId="0" fontId="6" fillId="0" borderId="10" xfId="53" applyFont="1" applyBorder="1" applyAlignment="1">
      <alignment horizontal="center"/>
      <protection/>
    </xf>
    <xf numFmtId="0" fontId="2" fillId="0" borderId="10" xfId="53" applyFont="1" applyBorder="1" applyAlignment="1">
      <alignment horizontal="left"/>
      <protection/>
    </xf>
    <xf numFmtId="0" fontId="0" fillId="0" borderId="0" xfId="53" applyBorder="1" applyAlignment="1">
      <alignment wrapText="1"/>
      <protection/>
    </xf>
    <xf numFmtId="0" fontId="1" fillId="0" borderId="0" xfId="53" applyFont="1" applyBorder="1" applyAlignment="1">
      <alignment horizontal="center" vertical="justify"/>
      <protection/>
    </xf>
    <xf numFmtId="0" fontId="1" fillId="0" borderId="11" xfId="53" applyFont="1" applyFill="1" applyBorder="1" applyAlignment="1">
      <alignment horizontal="center" vertical="justify"/>
      <protection/>
    </xf>
    <xf numFmtId="0" fontId="1" fillId="0" borderId="0" xfId="53" applyFont="1" applyFill="1" applyBorder="1" applyAlignment="1">
      <alignment horizontal="left" vertical="justify" wrapText="1"/>
      <protection/>
    </xf>
    <xf numFmtId="14" fontId="1" fillId="0" borderId="0" xfId="53" applyNumberFormat="1" applyFont="1" applyFill="1" applyBorder="1" applyAlignment="1">
      <alignment horizontal="center" vertical="justify" wrapText="1"/>
      <protection/>
    </xf>
    <xf numFmtId="0" fontId="1" fillId="0" borderId="0" xfId="53" applyFont="1" applyFill="1" applyBorder="1" applyAlignment="1">
      <alignment horizontal="center" vertical="justify" wrapText="1"/>
      <protection/>
    </xf>
    <xf numFmtId="0" fontId="1" fillId="0" borderId="0" xfId="53" applyFont="1" applyFill="1" applyBorder="1" applyAlignment="1">
      <alignment vertical="justify" wrapText="1"/>
      <protection/>
    </xf>
    <xf numFmtId="180" fontId="1" fillId="0" borderId="0" xfId="53" applyNumberFormat="1" applyFont="1" applyBorder="1" applyAlignment="1">
      <alignment vertical="justify"/>
      <protection/>
    </xf>
    <xf numFmtId="202" fontId="1" fillId="0" borderId="11" xfId="0" applyNumberFormat="1" applyFont="1" applyBorder="1" applyAlignment="1">
      <alignment horizontal="left" vertical="justify" wrapText="1"/>
    </xf>
    <xf numFmtId="0" fontId="1" fillId="0" borderId="12" xfId="0" applyFont="1" applyFill="1" applyBorder="1" applyAlignment="1">
      <alignment horizontal="left" vertical="justify" wrapText="1"/>
    </xf>
    <xf numFmtId="14" fontId="1" fillId="0" borderId="12" xfId="0" applyNumberFormat="1" applyFont="1" applyFill="1" applyBorder="1" applyAlignment="1">
      <alignment horizontal="center" vertical="justify" wrapText="1"/>
    </xf>
    <xf numFmtId="0" fontId="1" fillId="0" borderId="12" xfId="0" applyFont="1" applyFill="1" applyBorder="1" applyAlignment="1">
      <alignment vertical="justify" wrapText="1"/>
    </xf>
    <xf numFmtId="202" fontId="1" fillId="0" borderId="12" xfId="0" applyNumberFormat="1" applyFont="1" applyBorder="1" applyAlignment="1">
      <alignment horizontal="left" vertical="justify" wrapText="1"/>
    </xf>
    <xf numFmtId="202" fontId="1" fillId="0" borderId="10" xfId="0" applyNumberFormat="1" applyFont="1" applyBorder="1" applyAlignment="1">
      <alignment horizontal="left" vertical="justify" wrapText="1"/>
    </xf>
    <xf numFmtId="182" fontId="3" fillId="0" borderId="12" xfId="0" applyNumberFormat="1" applyFont="1" applyBorder="1" applyAlignment="1">
      <alignment horizontal="left" vertical="justify"/>
    </xf>
    <xf numFmtId="0" fontId="1" fillId="0" borderId="11" xfId="0" applyFont="1" applyBorder="1" applyAlignment="1">
      <alignment horizontal="center" vertical="justify"/>
    </xf>
    <xf numFmtId="14" fontId="1" fillId="0" borderId="10" xfId="0" applyNumberFormat="1" applyFont="1" applyFill="1" applyBorder="1" applyAlignment="1">
      <alignment horizontal="center" vertical="justify"/>
    </xf>
    <xf numFmtId="180" fontId="1" fillId="0" borderId="10" xfId="0" applyNumberFormat="1" applyFont="1" applyBorder="1" applyAlignment="1">
      <alignment vertical="justify"/>
    </xf>
    <xf numFmtId="182" fontId="3" fillId="0" borderId="10" xfId="0" applyNumberFormat="1" applyFont="1" applyBorder="1" applyAlignment="1">
      <alignment horizontal="left" vertical="justify"/>
    </xf>
    <xf numFmtId="183" fontId="1" fillId="0" borderId="10" xfId="0" applyNumberFormat="1" applyFont="1" applyBorder="1" applyAlignment="1">
      <alignment horizontal="left" vertical="justify"/>
    </xf>
    <xf numFmtId="182" fontId="3" fillId="0" borderId="0" xfId="0" applyNumberFormat="1" applyFont="1" applyBorder="1" applyAlignment="1">
      <alignment horizontal="left" vertical="justify"/>
    </xf>
    <xf numFmtId="0" fontId="1" fillId="0" borderId="10" xfId="0" applyFont="1" applyBorder="1" applyAlignment="1">
      <alignment vertical="justify"/>
    </xf>
    <xf numFmtId="0" fontId="1" fillId="0" borderId="10" xfId="53" applyFont="1" applyBorder="1" applyAlignment="1">
      <alignment horizontal="center" vertical="justify"/>
      <protection/>
    </xf>
    <xf numFmtId="0" fontId="1" fillId="0" borderId="10" xfId="53" applyFont="1" applyFill="1" applyBorder="1" applyAlignment="1">
      <alignment horizontal="center" vertical="justify"/>
      <protection/>
    </xf>
    <xf numFmtId="0" fontId="1" fillId="0" borderId="10" xfId="53" applyFont="1" applyFill="1" applyBorder="1" applyAlignment="1">
      <alignment horizontal="left" vertical="justify" wrapText="1"/>
      <protection/>
    </xf>
    <xf numFmtId="0" fontId="1" fillId="0" borderId="10" xfId="53" applyFont="1" applyFill="1" applyBorder="1" applyAlignment="1">
      <alignment horizontal="center" vertical="justify" wrapText="1"/>
      <protection/>
    </xf>
    <xf numFmtId="0" fontId="1" fillId="0" borderId="10" xfId="53" applyFont="1" applyFill="1" applyBorder="1" applyAlignment="1">
      <alignment vertical="justify" wrapText="1"/>
      <protection/>
    </xf>
    <xf numFmtId="180" fontId="1" fillId="0" borderId="10" xfId="53" applyNumberFormat="1" applyFont="1" applyFill="1" applyBorder="1" applyAlignment="1">
      <alignment vertical="justify"/>
      <protection/>
    </xf>
    <xf numFmtId="182" fontId="3" fillId="0" borderId="10" xfId="53" applyNumberFormat="1" applyFont="1" applyBorder="1" applyAlignment="1">
      <alignment horizontal="left" vertical="justify"/>
      <protection/>
    </xf>
    <xf numFmtId="183" fontId="1" fillId="0" borderId="10" xfId="53" applyNumberFormat="1" applyFont="1" applyBorder="1" applyAlignment="1">
      <alignment horizontal="left" vertical="justify"/>
      <protection/>
    </xf>
    <xf numFmtId="202" fontId="1" fillId="0" borderId="10" xfId="53" applyNumberFormat="1" applyFont="1" applyBorder="1" applyAlignment="1">
      <alignment horizontal="left" vertical="justify" wrapText="1"/>
      <protection/>
    </xf>
    <xf numFmtId="0" fontId="5" fillId="0" borderId="0" xfId="0" applyFont="1" applyAlignment="1">
      <alignment horizontal="center" vertical="center"/>
    </xf>
    <xf numFmtId="0" fontId="5" fillId="0" borderId="0" xfId="53" applyFont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0" fontId="54" fillId="0" borderId="0" xfId="0" applyFont="1" applyFill="1" applyAlignment="1">
      <alignment/>
    </xf>
    <xf numFmtId="182" fontId="1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54" fillId="0" borderId="0" xfId="0" applyFont="1" applyFill="1" applyBorder="1" applyAlignment="1">
      <alignment horizontal="center" vertical="justify"/>
    </xf>
    <xf numFmtId="0" fontId="54" fillId="0" borderId="0" xfId="0" applyFont="1" applyFill="1" applyBorder="1" applyAlignment="1">
      <alignment horizontal="left" vertical="justify" wrapText="1"/>
    </xf>
    <xf numFmtId="14" fontId="54" fillId="0" borderId="0" xfId="0" applyNumberFormat="1" applyFont="1" applyFill="1" applyBorder="1" applyAlignment="1">
      <alignment horizontal="center" vertical="justify" wrapText="1"/>
    </xf>
    <xf numFmtId="2" fontId="3" fillId="0" borderId="11" xfId="0" applyNumberFormat="1" applyFont="1" applyBorder="1" applyAlignment="1">
      <alignment horizontal="center" vertical="justify" wrapText="1"/>
    </xf>
    <xf numFmtId="2" fontId="3" fillId="0" borderId="0" xfId="0" applyNumberFormat="1" applyFont="1" applyBorder="1" applyAlignment="1">
      <alignment horizontal="center" vertical="justify" wrapText="1"/>
    </xf>
    <xf numFmtId="2" fontId="3" fillId="0" borderId="10" xfId="0" applyNumberFormat="1" applyFont="1" applyBorder="1" applyAlignment="1">
      <alignment horizontal="center" vertical="justify" wrapText="1"/>
    </xf>
    <xf numFmtId="182" fontId="11" fillId="0" borderId="0" xfId="0" applyNumberFormat="1" applyFont="1" applyAlignment="1">
      <alignment horizontal="center"/>
    </xf>
    <xf numFmtId="0" fontId="13" fillId="0" borderId="10" xfId="0" applyFont="1" applyBorder="1" applyAlignment="1">
      <alignment horizontal="center" vertical="justify"/>
    </xf>
    <xf numFmtId="0" fontId="13" fillId="0" borderId="10" xfId="0" applyFont="1" applyFill="1" applyBorder="1" applyAlignment="1">
      <alignment horizontal="center" vertical="justify"/>
    </xf>
    <xf numFmtId="0" fontId="13" fillId="0" borderId="10" xfId="0" applyFont="1" applyFill="1" applyBorder="1" applyAlignment="1">
      <alignment horizontal="left" vertical="justify" wrapText="1"/>
    </xf>
    <xf numFmtId="14" fontId="13" fillId="0" borderId="10" xfId="0" applyNumberFormat="1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vertical="justify" wrapText="1"/>
    </xf>
    <xf numFmtId="0" fontId="13" fillId="0" borderId="10" xfId="0" applyFont="1" applyFill="1" applyBorder="1" applyAlignment="1">
      <alignment vertical="justify"/>
    </xf>
    <xf numFmtId="0" fontId="14" fillId="0" borderId="10" xfId="0" applyFont="1" applyBorder="1" applyAlignment="1">
      <alignment horizontal="left" vertical="justify" wrapText="1"/>
    </xf>
    <xf numFmtId="183" fontId="13" fillId="0" borderId="10" xfId="0" applyNumberFormat="1" applyFont="1" applyBorder="1" applyAlignment="1">
      <alignment horizontal="left" vertical="justify" wrapText="1"/>
    </xf>
    <xf numFmtId="202" fontId="13" fillId="0" borderId="10" xfId="0" applyNumberFormat="1" applyFont="1" applyBorder="1" applyAlignment="1">
      <alignment horizontal="left" vertical="justify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5" fillId="0" borderId="0" xfId="0" applyFont="1" applyFill="1" applyAlignment="1">
      <alignment/>
    </xf>
    <xf numFmtId="0" fontId="55" fillId="0" borderId="0" xfId="0" applyFont="1" applyFill="1" applyBorder="1" applyAlignment="1">
      <alignment horizontal="center" vertical="justify"/>
    </xf>
    <xf numFmtId="0" fontId="55" fillId="0" borderId="0" xfId="0" applyFont="1" applyFill="1" applyBorder="1" applyAlignment="1">
      <alignment horizontal="left" vertical="justify" wrapText="1"/>
    </xf>
    <xf numFmtId="14" fontId="55" fillId="0" borderId="0" xfId="0" applyNumberFormat="1" applyFont="1" applyFill="1" applyBorder="1" applyAlignment="1">
      <alignment horizontal="center" vertical="justify" wrapText="1"/>
    </xf>
    <xf numFmtId="0" fontId="11" fillId="0" borderId="0" xfId="0" applyFont="1" applyFill="1" applyBorder="1" applyAlignment="1">
      <alignment vertical="justify" wrapText="1"/>
    </xf>
    <xf numFmtId="0" fontId="11" fillId="0" borderId="0" xfId="0" applyFont="1" applyFill="1" applyBorder="1" applyAlignment="1">
      <alignment horizontal="center" vertical="justify"/>
    </xf>
    <xf numFmtId="0" fontId="11" fillId="0" borderId="0" xfId="0" applyFont="1" applyFill="1" applyBorder="1" applyAlignment="1">
      <alignment horizontal="left" vertical="justify" wrapText="1"/>
    </xf>
    <xf numFmtId="14" fontId="11" fillId="0" borderId="0" xfId="0" applyNumberFormat="1" applyFont="1" applyFill="1" applyBorder="1" applyAlignment="1">
      <alignment horizontal="center" vertical="justify" wrapText="1"/>
    </xf>
    <xf numFmtId="0" fontId="11" fillId="0" borderId="0" xfId="0" applyFont="1" applyFill="1" applyBorder="1" applyAlignment="1">
      <alignment horizontal="center" vertical="justify" wrapText="1"/>
    </xf>
    <xf numFmtId="183" fontId="11" fillId="0" borderId="0" xfId="0" applyNumberFormat="1" applyFont="1" applyBorder="1" applyAlignment="1">
      <alignment horizontal="left" vertical="justify"/>
    </xf>
    <xf numFmtId="202" fontId="11" fillId="0" borderId="0" xfId="0" applyNumberFormat="1" applyFont="1" applyBorder="1" applyAlignment="1">
      <alignment horizontal="left" vertical="justify" wrapText="1"/>
    </xf>
    <xf numFmtId="0" fontId="1" fillId="0" borderId="12" xfId="0" applyFont="1" applyFill="1" applyBorder="1" applyAlignment="1">
      <alignment horizontal="center" vertical="justify" wrapText="1"/>
    </xf>
    <xf numFmtId="0" fontId="4" fillId="0" borderId="0" xfId="53" applyFont="1" applyAlignment="1">
      <alignment horizontal="left" vertical="center"/>
      <protection/>
    </xf>
    <xf numFmtId="14" fontId="4" fillId="0" borderId="0" xfId="53" applyNumberFormat="1" applyFont="1" applyAlignment="1">
      <alignment horizontal="right" vertical="center"/>
      <protection/>
    </xf>
    <xf numFmtId="0" fontId="4" fillId="0" borderId="0" xfId="53" applyFont="1" applyAlignment="1">
      <alignment horizontal="right" vertical="center"/>
      <protection/>
    </xf>
    <xf numFmtId="0" fontId="12" fillId="0" borderId="0" xfId="0" applyFont="1" applyAlignment="1">
      <alignment vertical="center"/>
    </xf>
    <xf numFmtId="180" fontId="1" fillId="0" borderId="11" xfId="53" applyNumberFormat="1" applyFont="1" applyBorder="1" applyAlignment="1">
      <alignment vertical="justify"/>
      <protection/>
    </xf>
    <xf numFmtId="180" fontId="1" fillId="0" borderId="12" xfId="0" applyNumberFormat="1" applyFont="1" applyFill="1" applyBorder="1" applyAlignment="1">
      <alignment vertical="justify"/>
    </xf>
    <xf numFmtId="0" fontId="5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3" fillId="0" borderId="12" xfId="0" applyNumberFormat="1" applyFont="1" applyBorder="1" applyAlignment="1">
      <alignment horizontal="center" vertical="justify" wrapText="1"/>
    </xf>
    <xf numFmtId="2" fontId="3" fillId="0" borderId="0" xfId="0" applyNumberFormat="1" applyFont="1" applyBorder="1" applyAlignment="1">
      <alignment horizontal="center" vertical="justify"/>
    </xf>
    <xf numFmtId="202" fontId="1" fillId="0" borderId="0" xfId="0" applyNumberFormat="1" applyFont="1" applyBorder="1" applyAlignment="1">
      <alignment horizontal="center" vertical="justify" wrapText="1"/>
    </xf>
    <xf numFmtId="182" fontId="3" fillId="0" borderId="12" xfId="0" applyNumberFormat="1" applyFont="1" applyBorder="1" applyAlignment="1">
      <alignment horizontal="center" vertical="justify"/>
    </xf>
    <xf numFmtId="183" fontId="1" fillId="0" borderId="11" xfId="0" applyNumberFormat="1" applyFont="1" applyBorder="1" applyAlignment="1">
      <alignment horizontal="center" vertical="justify"/>
    </xf>
    <xf numFmtId="202" fontId="1" fillId="0" borderId="13" xfId="0" applyNumberFormat="1" applyFont="1" applyBorder="1" applyAlignment="1">
      <alignment horizontal="center" vertical="justify" wrapText="1"/>
    </xf>
    <xf numFmtId="182" fontId="3" fillId="0" borderId="0" xfId="0" applyNumberFormat="1" applyFont="1" applyBorder="1" applyAlignment="1">
      <alignment horizontal="center" vertical="justify"/>
    </xf>
    <xf numFmtId="183" fontId="1" fillId="0" borderId="0" xfId="0" applyNumberFormat="1" applyFont="1" applyBorder="1" applyAlignment="1">
      <alignment horizontal="center" vertical="justify"/>
    </xf>
    <xf numFmtId="0" fontId="5" fillId="0" borderId="10" xfId="0" applyFont="1" applyBorder="1" applyAlignment="1">
      <alignment horizontal="center"/>
    </xf>
    <xf numFmtId="0" fontId="5" fillId="0" borderId="10" xfId="53" applyFont="1" applyBorder="1" applyAlignment="1">
      <alignment horizontal="center"/>
      <protection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16" fillId="0" borderId="0" xfId="0" applyFont="1" applyAlignment="1">
      <alignment horizontal="center" vertical="center"/>
    </xf>
    <xf numFmtId="0" fontId="9" fillId="0" borderId="0" xfId="53" applyFont="1" applyBorder="1" applyAlignment="1">
      <alignment horizontal="center" vertical="center"/>
      <protection/>
    </xf>
    <xf numFmtId="0" fontId="16" fillId="0" borderId="0" xfId="53" applyFont="1" applyAlignment="1">
      <alignment horizontal="center"/>
      <protection/>
    </xf>
    <xf numFmtId="0" fontId="17" fillId="0" borderId="0" xfId="53" applyFont="1" applyAlignment="1">
      <alignment horizontal="center" vertical="center"/>
      <protection/>
    </xf>
    <xf numFmtId="0" fontId="4" fillId="0" borderId="10" xfId="53" applyFont="1" applyBorder="1" applyAlignment="1">
      <alignment horizontal="left"/>
      <protection/>
    </xf>
    <xf numFmtId="14" fontId="4" fillId="0" borderId="10" xfId="53" applyNumberFormat="1" applyFont="1" applyBorder="1" applyAlignment="1">
      <alignment horizontal="right"/>
      <protection/>
    </xf>
    <xf numFmtId="0" fontId="4" fillId="0" borderId="10" xfId="53" applyFont="1" applyBorder="1" applyAlignment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0.jpeg" /><Relationship Id="rId2" Type="http://schemas.openxmlformats.org/officeDocument/2006/relationships/image" Target="../media/image23.png" /><Relationship Id="rId3" Type="http://schemas.openxmlformats.org/officeDocument/2006/relationships/image" Target="../media/image25.jpeg" /><Relationship Id="rId4" Type="http://schemas.openxmlformats.org/officeDocument/2006/relationships/image" Target="../media/image27.jpeg" /><Relationship Id="rId5" Type="http://schemas.openxmlformats.org/officeDocument/2006/relationships/image" Target="../media/image19.emf" /><Relationship Id="rId6" Type="http://schemas.openxmlformats.org/officeDocument/2006/relationships/image" Target="../media/image8.emf" /><Relationship Id="rId7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0.jpeg" /><Relationship Id="rId2" Type="http://schemas.openxmlformats.org/officeDocument/2006/relationships/image" Target="../media/image23.png" /><Relationship Id="rId3" Type="http://schemas.openxmlformats.org/officeDocument/2006/relationships/image" Target="../media/image25.jpeg" /><Relationship Id="rId4" Type="http://schemas.openxmlformats.org/officeDocument/2006/relationships/image" Target="../media/image27.jpeg" /><Relationship Id="rId5" Type="http://schemas.openxmlformats.org/officeDocument/2006/relationships/image" Target="../media/image3.emf" /><Relationship Id="rId6" Type="http://schemas.openxmlformats.org/officeDocument/2006/relationships/image" Target="../media/image10.emf" /><Relationship Id="rId7" Type="http://schemas.openxmlformats.org/officeDocument/2006/relationships/image" Target="../media/image1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0.jpeg" /><Relationship Id="rId2" Type="http://schemas.openxmlformats.org/officeDocument/2006/relationships/image" Target="../media/image23.png" /><Relationship Id="rId3" Type="http://schemas.openxmlformats.org/officeDocument/2006/relationships/image" Target="../media/image25.jpeg" /><Relationship Id="rId4" Type="http://schemas.openxmlformats.org/officeDocument/2006/relationships/image" Target="../media/image27.jpeg" /><Relationship Id="rId5" Type="http://schemas.openxmlformats.org/officeDocument/2006/relationships/image" Target="../media/image13.emf" /><Relationship Id="rId6" Type="http://schemas.openxmlformats.org/officeDocument/2006/relationships/image" Target="../media/image11.emf" /><Relationship Id="rId7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0.jpeg" /><Relationship Id="rId2" Type="http://schemas.openxmlformats.org/officeDocument/2006/relationships/image" Target="../media/image23.png" /><Relationship Id="rId3" Type="http://schemas.openxmlformats.org/officeDocument/2006/relationships/image" Target="../media/image25.jpeg" /><Relationship Id="rId4" Type="http://schemas.openxmlformats.org/officeDocument/2006/relationships/image" Target="../media/image27.jpeg" /><Relationship Id="rId5" Type="http://schemas.openxmlformats.org/officeDocument/2006/relationships/image" Target="../media/image9.emf" /><Relationship Id="rId6" Type="http://schemas.openxmlformats.org/officeDocument/2006/relationships/image" Target="../media/image4.emf" /><Relationship Id="rId7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1133475</xdr:colOff>
      <xdr:row>0</xdr:row>
      <xdr:rowOff>209550</xdr:rowOff>
    </xdr:from>
    <xdr:to>
      <xdr:col>14</xdr:col>
      <xdr:colOff>266700</xdr:colOff>
      <xdr:row>1</xdr:row>
      <xdr:rowOff>209550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209550"/>
          <a:ext cx="10763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0</xdr:row>
      <xdr:rowOff>0</xdr:rowOff>
    </xdr:from>
    <xdr:to>
      <xdr:col>3</xdr:col>
      <xdr:colOff>371475</xdr:colOff>
      <xdr:row>1</xdr:row>
      <xdr:rowOff>342900</xdr:rowOff>
    </xdr:to>
    <xdr:pic>
      <xdr:nvPicPr>
        <xdr:cNvPr id="2" name="Рисунок 7" descr="Министерство спорта, туризма и молодёжной политики РФ (Минспорттуризм), эмблема - векторное изображение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0"/>
          <a:ext cx="876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0</xdr:row>
      <xdr:rowOff>219075</xdr:rowOff>
    </xdr:from>
    <xdr:to>
      <xdr:col>6</xdr:col>
      <xdr:colOff>161925</xdr:colOff>
      <xdr:row>1</xdr:row>
      <xdr:rowOff>228600</xdr:rowOff>
    </xdr:to>
    <xdr:pic>
      <xdr:nvPicPr>
        <xdr:cNvPr id="3" name="Рисунок 1" descr="russkating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95450" y="219075"/>
          <a:ext cx="1162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314325</xdr:colOff>
      <xdr:row>0</xdr:row>
      <xdr:rowOff>152400</xdr:rowOff>
    </xdr:from>
    <xdr:to>
      <xdr:col>7</xdr:col>
      <xdr:colOff>1009650</xdr:colOff>
      <xdr:row>1</xdr:row>
      <xdr:rowOff>180975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09900" y="152400"/>
          <a:ext cx="1285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</xdr:colOff>
      <xdr:row>3</xdr:row>
      <xdr:rowOff>9525</xdr:rowOff>
    </xdr:from>
    <xdr:to>
      <xdr:col>21</xdr:col>
      <xdr:colOff>400050</xdr:colOff>
      <xdr:row>3</xdr:row>
      <xdr:rowOff>371475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15325" y="1552575"/>
          <a:ext cx="971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247650</xdr:colOff>
      <xdr:row>3</xdr:row>
      <xdr:rowOff>9525</xdr:rowOff>
    </xdr:from>
    <xdr:to>
      <xdr:col>19</xdr:col>
      <xdr:colOff>600075</xdr:colOff>
      <xdr:row>3</xdr:row>
      <xdr:rowOff>371475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05675" y="1552575"/>
          <a:ext cx="962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57150</xdr:colOff>
      <xdr:row>3</xdr:row>
      <xdr:rowOff>9525</xdr:rowOff>
    </xdr:from>
    <xdr:to>
      <xdr:col>18</xdr:col>
      <xdr:colOff>200025</xdr:colOff>
      <xdr:row>4</xdr:row>
      <xdr:rowOff>9525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15075" y="1552575"/>
          <a:ext cx="942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428625</xdr:colOff>
      <xdr:row>2</xdr:row>
      <xdr:rowOff>9525</xdr:rowOff>
    </xdr:from>
    <xdr:to>
      <xdr:col>14</xdr:col>
      <xdr:colOff>466725</xdr:colOff>
      <xdr:row>3</xdr:row>
      <xdr:rowOff>133350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695325"/>
          <a:ext cx="942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1</xdr:col>
      <xdr:colOff>314325</xdr:colOff>
      <xdr:row>1</xdr:row>
      <xdr:rowOff>333375</xdr:rowOff>
    </xdr:to>
    <xdr:pic>
      <xdr:nvPicPr>
        <xdr:cNvPr id="2" name="Рисунок 7" descr="Министерство спорта, туризма и молодёжной политики РФ (Минспорттуризм), эмблема - векторное изображение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714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123825</xdr:rowOff>
    </xdr:from>
    <xdr:to>
      <xdr:col>2</xdr:col>
      <xdr:colOff>19050</xdr:colOff>
      <xdr:row>3</xdr:row>
      <xdr:rowOff>209550</xdr:rowOff>
    </xdr:to>
    <xdr:pic>
      <xdr:nvPicPr>
        <xdr:cNvPr id="3" name="Рисунок 1" descr="russkating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09625"/>
          <a:ext cx="8667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0</xdr:row>
      <xdr:rowOff>19050</xdr:rowOff>
    </xdr:from>
    <xdr:to>
      <xdr:col>14</xdr:col>
      <xdr:colOff>504825</xdr:colOff>
      <xdr:row>1</xdr:row>
      <xdr:rowOff>95250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10175" y="19050"/>
          <a:ext cx="10572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571500</xdr:colOff>
      <xdr:row>3</xdr:row>
      <xdr:rowOff>0</xdr:rowOff>
    </xdr:from>
    <xdr:to>
      <xdr:col>20</xdr:col>
      <xdr:colOff>295275</xdr:colOff>
      <xdr:row>3</xdr:row>
      <xdr:rowOff>352425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67700" y="981075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171450</xdr:colOff>
      <xdr:row>3</xdr:row>
      <xdr:rowOff>0</xdr:rowOff>
    </xdr:from>
    <xdr:to>
      <xdr:col>18</xdr:col>
      <xdr:colOff>495300</xdr:colOff>
      <xdr:row>3</xdr:row>
      <xdr:rowOff>361950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58050" y="981075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3</xdr:row>
      <xdr:rowOff>9525</xdr:rowOff>
    </xdr:from>
    <xdr:to>
      <xdr:col>17</xdr:col>
      <xdr:colOff>152400</xdr:colOff>
      <xdr:row>3</xdr:row>
      <xdr:rowOff>390525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24600" y="990600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895350</xdr:colOff>
      <xdr:row>0</xdr:row>
      <xdr:rowOff>228600</xdr:rowOff>
    </xdr:from>
    <xdr:to>
      <xdr:col>11</xdr:col>
      <xdr:colOff>323850</xdr:colOff>
      <xdr:row>0</xdr:row>
      <xdr:rowOff>704850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228600"/>
          <a:ext cx="1057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0</xdr:row>
      <xdr:rowOff>38100</xdr:rowOff>
    </xdr:from>
    <xdr:to>
      <xdr:col>3</xdr:col>
      <xdr:colOff>771525</xdr:colOff>
      <xdr:row>1</xdr:row>
      <xdr:rowOff>85725</xdr:rowOff>
    </xdr:to>
    <xdr:pic>
      <xdr:nvPicPr>
        <xdr:cNvPr id="2" name="Рисунок 7" descr="Министерство спорта, туризма и молодёжной политики РФ (Минспорттуризм), эмблема - векторное изображение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38100"/>
          <a:ext cx="8096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857250</xdr:colOff>
      <xdr:row>0</xdr:row>
      <xdr:rowOff>266700</xdr:rowOff>
    </xdr:from>
    <xdr:to>
      <xdr:col>6</xdr:col>
      <xdr:colOff>114300</xdr:colOff>
      <xdr:row>0</xdr:row>
      <xdr:rowOff>733425</xdr:rowOff>
    </xdr:to>
    <xdr:pic>
      <xdr:nvPicPr>
        <xdr:cNvPr id="3" name="Рисунок 1" descr="russkating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62150" y="266700"/>
          <a:ext cx="1009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200025</xdr:rowOff>
    </xdr:from>
    <xdr:to>
      <xdr:col>7</xdr:col>
      <xdr:colOff>809625</xdr:colOff>
      <xdr:row>0</xdr:row>
      <xdr:rowOff>685800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0" y="200025"/>
          <a:ext cx="1123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533400</xdr:colOff>
      <xdr:row>3</xdr:row>
      <xdr:rowOff>19050</xdr:rowOff>
    </xdr:from>
    <xdr:to>
      <xdr:col>20</xdr:col>
      <xdr:colOff>257175</xdr:colOff>
      <xdr:row>4</xdr:row>
      <xdr:rowOff>19050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34425" y="1524000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161925</xdr:colOff>
      <xdr:row>3</xdr:row>
      <xdr:rowOff>19050</xdr:rowOff>
    </xdr:from>
    <xdr:to>
      <xdr:col>18</xdr:col>
      <xdr:colOff>495300</xdr:colOff>
      <xdr:row>4</xdr:row>
      <xdr:rowOff>38100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53350" y="152400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3</xdr:row>
      <xdr:rowOff>0</xdr:rowOff>
    </xdr:from>
    <xdr:to>
      <xdr:col>17</xdr:col>
      <xdr:colOff>180975</xdr:colOff>
      <xdr:row>4</xdr:row>
      <xdr:rowOff>38100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48475" y="1504950"/>
          <a:ext cx="923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990600</xdr:colOff>
      <xdr:row>0</xdr:row>
      <xdr:rowOff>161925</xdr:rowOff>
    </xdr:from>
    <xdr:to>
      <xdr:col>10</xdr:col>
      <xdr:colOff>457200</xdr:colOff>
      <xdr:row>1</xdr:row>
      <xdr:rowOff>104775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1925"/>
          <a:ext cx="990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0</xdr:row>
      <xdr:rowOff>0</xdr:rowOff>
    </xdr:from>
    <xdr:to>
      <xdr:col>3</xdr:col>
      <xdr:colOff>647700</xdr:colOff>
      <xdr:row>1</xdr:row>
      <xdr:rowOff>247650</xdr:rowOff>
    </xdr:to>
    <xdr:pic>
      <xdr:nvPicPr>
        <xdr:cNvPr id="2" name="Рисунок 7" descr="Министерство спорта, туризма и молодёжной политики РФ (Минспорттуризм), эмблема - векторное изображение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0"/>
          <a:ext cx="809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742950</xdr:colOff>
      <xdr:row>0</xdr:row>
      <xdr:rowOff>152400</xdr:rowOff>
    </xdr:from>
    <xdr:to>
      <xdr:col>6</xdr:col>
      <xdr:colOff>219075</xdr:colOff>
      <xdr:row>1</xdr:row>
      <xdr:rowOff>123825</xdr:rowOff>
    </xdr:to>
    <xdr:pic>
      <xdr:nvPicPr>
        <xdr:cNvPr id="3" name="Рисунок 1" descr="russkating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76425" y="152400"/>
          <a:ext cx="1095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0</xdr:row>
      <xdr:rowOff>152400</xdr:rowOff>
    </xdr:from>
    <xdr:to>
      <xdr:col>7</xdr:col>
      <xdr:colOff>866775</xdr:colOff>
      <xdr:row>1</xdr:row>
      <xdr:rowOff>104775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33725" y="152400"/>
          <a:ext cx="1123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</xdr:colOff>
      <xdr:row>3</xdr:row>
      <xdr:rowOff>19050</xdr:rowOff>
    </xdr:from>
    <xdr:to>
      <xdr:col>19</xdr:col>
      <xdr:colOff>381000</xdr:colOff>
      <xdr:row>4</xdr:row>
      <xdr:rowOff>85725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05825" y="1533525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228600</xdr:colOff>
      <xdr:row>3</xdr:row>
      <xdr:rowOff>9525</xdr:rowOff>
    </xdr:from>
    <xdr:to>
      <xdr:col>17</xdr:col>
      <xdr:colOff>533400</xdr:colOff>
      <xdr:row>4</xdr:row>
      <xdr:rowOff>85725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67600" y="1524000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3</xdr:row>
      <xdr:rowOff>19050</xdr:rowOff>
    </xdr:from>
    <xdr:to>
      <xdr:col>16</xdr:col>
      <xdr:colOff>180975</xdr:colOff>
      <xdr:row>4</xdr:row>
      <xdr:rowOff>123825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96050" y="1533525"/>
          <a:ext cx="923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.11.13%20&#1054;&#1090;&#1082;&#1088;&#1099;&#1090;&#1080;&#1077;%20&#1079;&#1080;&#1084;&#1085;&#1077;&#1075;&#1086;%20&#1089;&#1087;&#1086;&#1088;&#1090;&#1080;&#1074;&#1085;&#1086;&#1075;&#1086;%20&#1089;&#1077;&#1079;&#1086;&#1085;&#1072;-2\&#1056;&#1077;&#1079;&#1091;&#1083;&#1100;&#1090;&#1072;&#1090;&#1099;%20&#1089;&#1088;&#1077;&#1076;&#1085;&#1080;&#1081;%20&#1074;&#1086;&#1079;&#1088;&#1072;&#1089;&#1090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00_01"/>
      <sheetName val="500_02"/>
      <sheetName val="1000_01"/>
      <sheetName val="1000_02"/>
      <sheetName val="500_21"/>
      <sheetName val="500_22"/>
      <sheetName val="1000_21"/>
      <sheetName val="1000_22"/>
      <sheetName val="Сумма"/>
      <sheetName val="const"/>
    </sheetNames>
    <sheetDataSet>
      <sheetData sheetId="9">
        <row r="12">
          <cell r="C12" t="str">
            <v>3000 метров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7030A0"/>
  </sheetPr>
  <dimension ref="A1:AL33"/>
  <sheetViews>
    <sheetView view="pageBreakPreview" zoomScale="145" zoomScaleSheetLayoutView="145" zoomScalePageLayoutView="0" workbookViewId="0" topLeftCell="A1">
      <selection activeCell="C6" sqref="C6:J6"/>
    </sheetView>
  </sheetViews>
  <sheetFormatPr defaultColWidth="9.140625" defaultRowHeight="12.75"/>
  <cols>
    <col min="1" max="3" width="6.28125" style="1" customWidth="1"/>
    <col min="4" max="4" width="21.57421875" style="1" customWidth="1"/>
    <col min="5" max="5" width="11.28125" style="1" hidden="1" customWidth="1"/>
    <col min="6" max="6" width="9.8515625" style="1" hidden="1" customWidth="1"/>
    <col min="7" max="7" width="8.8515625" style="1" customWidth="1"/>
    <col min="8" max="8" width="21.140625" style="1" customWidth="1"/>
    <col min="9" max="9" width="22.7109375" style="1" hidden="1" customWidth="1"/>
    <col min="10" max="10" width="15.7109375" style="1" hidden="1" customWidth="1"/>
    <col min="11" max="11" width="0.71875" style="1" hidden="1" customWidth="1"/>
    <col min="12" max="12" width="7.57421875" style="1" customWidth="1"/>
    <col min="13" max="13" width="7.28125" style="1" hidden="1" customWidth="1"/>
    <col min="14" max="14" width="0.42578125" style="1" customWidth="1"/>
    <col min="15" max="15" width="7.28125" style="1" customWidth="1"/>
    <col min="16" max="16" width="8.140625" style="1" customWidth="1"/>
    <col min="17" max="17" width="2.8515625" style="1" customWidth="1"/>
    <col min="18" max="22" width="9.140625" style="1" customWidth="1"/>
    <col min="23" max="23" width="5.421875" style="1" customWidth="1"/>
    <col min="24" max="24" width="4.28125" style="1" customWidth="1"/>
    <col min="25" max="25" width="26.8515625" style="1" customWidth="1"/>
    <col min="26" max="16384" width="9.140625" style="1" customWidth="1"/>
  </cols>
  <sheetData>
    <row r="1" spans="1:16" ht="37.5" customHeight="1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1:16" ht="54" customHeight="1">
      <c r="A2" s="146" t="str">
        <f>N_sor1</f>
        <v>Всероссийские соревнования по конькобежному спорту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</row>
    <row r="3" spans="1:16" ht="30" customHeight="1">
      <c r="A3" s="147" t="str">
        <f>N_sor2</f>
        <v>"КУБОК КОЛОМНЫ"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</row>
    <row r="4" spans="1:16" ht="30.75" customHeight="1" thickBot="1">
      <c r="A4" s="148" t="s">
        <v>20</v>
      </c>
      <c r="B4" s="148"/>
      <c r="C4" s="148"/>
      <c r="D4" s="148"/>
      <c r="E4" s="130"/>
      <c r="F4" s="130"/>
      <c r="G4" s="130"/>
      <c r="H4" s="130"/>
      <c r="I4" s="130"/>
      <c r="J4" s="149" t="str">
        <f>D_d1</f>
        <v>10 октября 2015 г.</v>
      </c>
      <c r="K4" s="150"/>
      <c r="L4" s="150"/>
      <c r="M4" s="150"/>
      <c r="N4" s="150"/>
      <c r="O4" s="150"/>
      <c r="P4" s="150"/>
    </row>
    <row r="5" spans="1:16" ht="30.75" customHeight="1" thickTop="1">
      <c r="A5" s="131"/>
      <c r="B5" s="131"/>
      <c r="C5" s="131"/>
      <c r="D5" s="131"/>
      <c r="E5" s="132"/>
      <c r="F5" s="132"/>
      <c r="G5" s="132"/>
      <c r="H5" s="132"/>
      <c r="I5" s="132"/>
      <c r="J5" s="133"/>
      <c r="K5" s="134"/>
      <c r="L5" s="134"/>
      <c r="M5" s="134"/>
      <c r="N5" s="134"/>
      <c r="O5" s="134"/>
      <c r="P5" s="134"/>
    </row>
    <row r="6" spans="2:32" ht="33" customHeight="1">
      <c r="B6" s="15"/>
      <c r="C6" s="145" t="str">
        <f>N_un</f>
        <v>Юниоры</v>
      </c>
      <c r="D6" s="145"/>
      <c r="E6" s="145"/>
      <c r="F6" s="145"/>
      <c r="G6" s="145"/>
      <c r="H6" s="145"/>
      <c r="I6" s="145"/>
      <c r="J6" s="145"/>
      <c r="K6" s="15"/>
      <c r="L6" s="18" t="str">
        <f>const!C9</f>
        <v>500 метров</v>
      </c>
      <c r="M6" s="15"/>
      <c r="N6" s="15"/>
      <c r="O6" s="15"/>
      <c r="P6" s="15"/>
      <c r="Q6" s="3"/>
      <c r="R6" s="4">
        <v>37.5</v>
      </c>
      <c r="S6" s="4">
        <v>35.4</v>
      </c>
      <c r="T6" s="4"/>
      <c r="U6" s="4"/>
      <c r="V6" s="4"/>
      <c r="W6" s="4"/>
      <c r="X6" s="7"/>
      <c r="Y6" s="4"/>
      <c r="Z6" s="4"/>
      <c r="AA6" s="4"/>
      <c r="AB6" s="4"/>
      <c r="AC6" s="4"/>
      <c r="AD6" s="4"/>
      <c r="AE6" s="4"/>
      <c r="AF6" s="4"/>
    </row>
    <row r="7" spans="1:32" ht="19.5" customHeight="1" thickBot="1">
      <c r="A7" s="2" t="s">
        <v>4</v>
      </c>
      <c r="B7" s="2" t="s">
        <v>0</v>
      </c>
      <c r="C7" s="10" t="s">
        <v>6</v>
      </c>
      <c r="D7" s="2" t="s">
        <v>2</v>
      </c>
      <c r="E7" s="2" t="s">
        <v>37</v>
      </c>
      <c r="F7" s="2" t="s">
        <v>1</v>
      </c>
      <c r="G7" s="2" t="s">
        <v>1</v>
      </c>
      <c r="H7" s="2" t="s">
        <v>38</v>
      </c>
      <c r="I7" s="2" t="s">
        <v>38</v>
      </c>
      <c r="J7" s="2" t="s">
        <v>7</v>
      </c>
      <c r="K7" s="2"/>
      <c r="L7" s="2" t="s">
        <v>3</v>
      </c>
      <c r="M7" s="11" t="s">
        <v>8</v>
      </c>
      <c r="N7" s="11"/>
      <c r="O7" s="2" t="s">
        <v>11</v>
      </c>
      <c r="P7" s="2" t="s">
        <v>5</v>
      </c>
      <c r="Q7" s="3"/>
      <c r="R7" s="19"/>
      <c r="S7" s="19"/>
      <c r="T7" s="4"/>
      <c r="U7" s="4"/>
      <c r="V7" s="4"/>
      <c r="W7" s="4"/>
      <c r="X7" s="7"/>
      <c r="Y7" s="4"/>
      <c r="Z7" s="4"/>
      <c r="AA7" s="4"/>
      <c r="AB7" s="4"/>
      <c r="AC7" s="4"/>
      <c r="AD7" s="4"/>
      <c r="AE7" s="4"/>
      <c r="AF7" s="4"/>
    </row>
    <row r="8" spans="1:32" ht="15" customHeight="1" thickTop="1">
      <c r="A8" s="6">
        <v>1</v>
      </c>
      <c r="B8" s="41">
        <v>154</v>
      </c>
      <c r="C8" s="41" t="s">
        <v>72</v>
      </c>
      <c r="D8" s="63" t="s">
        <v>162</v>
      </c>
      <c r="E8" s="123" t="s">
        <v>163</v>
      </c>
      <c r="F8" s="64">
        <v>35327</v>
      </c>
      <c r="G8" s="123" t="s">
        <v>79</v>
      </c>
      <c r="H8" s="65" t="s">
        <v>103</v>
      </c>
      <c r="I8" s="65" t="s">
        <v>156</v>
      </c>
      <c r="J8" s="65"/>
      <c r="K8" s="129"/>
      <c r="L8" s="135">
        <v>36.01</v>
      </c>
      <c r="M8" s="43">
        <v>36.01</v>
      </c>
      <c r="N8" s="43"/>
      <c r="O8" s="137">
        <f>L8-L$8</f>
        <v>0</v>
      </c>
      <c r="P8" s="25" t="s">
        <v>79</v>
      </c>
      <c r="Q8" s="3"/>
      <c r="R8" s="19"/>
      <c r="S8" s="19"/>
      <c r="T8" s="4"/>
      <c r="U8" s="4"/>
      <c r="V8" s="4"/>
      <c r="W8" s="4"/>
      <c r="X8" s="7"/>
      <c r="Y8" s="4"/>
      <c r="Z8" s="4"/>
      <c r="AA8" s="4"/>
      <c r="AB8" s="4"/>
      <c r="AC8" s="4"/>
      <c r="AD8" s="4"/>
      <c r="AE8" s="4"/>
      <c r="AF8" s="4"/>
    </row>
    <row r="9" spans="1:32" ht="15" customHeight="1">
      <c r="A9" s="6">
        <v>2</v>
      </c>
      <c r="B9" s="7">
        <v>113</v>
      </c>
      <c r="C9" s="7" t="s">
        <v>72</v>
      </c>
      <c r="D9" s="16" t="s">
        <v>148</v>
      </c>
      <c r="E9" s="17" t="s">
        <v>70</v>
      </c>
      <c r="F9" s="26">
        <v>35418</v>
      </c>
      <c r="G9" s="17"/>
      <c r="H9" s="13" t="s">
        <v>149</v>
      </c>
      <c r="I9" s="13" t="s">
        <v>150</v>
      </c>
      <c r="J9" s="13"/>
      <c r="K9" s="27"/>
      <c r="L9" s="96">
        <v>37.1</v>
      </c>
      <c r="M9" s="20">
        <f aca="true" t="shared" si="0" ref="M9:M28">L9</f>
        <v>37.1</v>
      </c>
      <c r="N9" s="20"/>
      <c r="O9" s="137">
        <f aca="true" t="shared" si="1" ref="O9:O28">L9-L$8</f>
        <v>1.0900000000000034</v>
      </c>
      <c r="P9" s="6" t="s">
        <v>79</v>
      </c>
      <c r="Q9" s="3"/>
      <c r="R9" s="19"/>
      <c r="S9" s="19"/>
      <c r="T9" s="4"/>
      <c r="U9" s="4"/>
      <c r="V9" s="4"/>
      <c r="W9" s="4"/>
      <c r="X9" s="7"/>
      <c r="Y9" s="4"/>
      <c r="Z9" s="4"/>
      <c r="AA9" s="4"/>
      <c r="AB9" s="4"/>
      <c r="AC9" s="4"/>
      <c r="AD9" s="4"/>
      <c r="AE9" s="4"/>
      <c r="AF9" s="4"/>
    </row>
    <row r="10" spans="1:32" ht="15" customHeight="1">
      <c r="A10" s="6">
        <v>3</v>
      </c>
      <c r="B10" s="7">
        <v>122</v>
      </c>
      <c r="C10" s="7" t="s">
        <v>72</v>
      </c>
      <c r="D10" s="16" t="s">
        <v>152</v>
      </c>
      <c r="E10" s="17" t="s">
        <v>70</v>
      </c>
      <c r="F10" s="26">
        <v>35265</v>
      </c>
      <c r="G10" s="17" t="s">
        <v>79</v>
      </c>
      <c r="H10" s="13" t="s">
        <v>103</v>
      </c>
      <c r="I10" s="13" t="s">
        <v>104</v>
      </c>
      <c r="J10" s="13"/>
      <c r="K10" s="27"/>
      <c r="L10" s="96">
        <v>37.14</v>
      </c>
      <c r="M10" s="20">
        <f t="shared" si="0"/>
        <v>37.14</v>
      </c>
      <c r="N10" s="20"/>
      <c r="O10" s="137">
        <f t="shared" si="1"/>
        <v>1.1300000000000026</v>
      </c>
      <c r="P10" s="6" t="s">
        <v>79</v>
      </c>
      <c r="Q10" s="3"/>
      <c r="R10" s="19"/>
      <c r="S10" s="19"/>
      <c r="T10" s="4"/>
      <c r="U10" s="4"/>
      <c r="V10" s="4"/>
      <c r="W10" s="4"/>
      <c r="X10" s="7"/>
      <c r="Y10" s="4"/>
      <c r="Z10" s="4"/>
      <c r="AA10" s="4"/>
      <c r="AB10" s="4"/>
      <c r="AC10" s="4"/>
      <c r="AD10" s="4"/>
      <c r="AE10" s="4"/>
      <c r="AF10" s="4"/>
    </row>
    <row r="11" spans="1:32" ht="15" customHeight="1">
      <c r="A11" s="6">
        <v>4</v>
      </c>
      <c r="B11" s="7">
        <v>114</v>
      </c>
      <c r="C11" s="7" t="s">
        <v>72</v>
      </c>
      <c r="D11" s="16" t="s">
        <v>146</v>
      </c>
      <c r="E11" s="17" t="s">
        <v>70</v>
      </c>
      <c r="F11" s="26">
        <v>35408</v>
      </c>
      <c r="G11" s="17"/>
      <c r="H11" s="13" t="s">
        <v>80</v>
      </c>
      <c r="I11" s="13" t="s">
        <v>147</v>
      </c>
      <c r="J11" s="13"/>
      <c r="K11" s="27"/>
      <c r="L11" s="96">
        <v>37.62</v>
      </c>
      <c r="M11" s="20">
        <f t="shared" si="0"/>
        <v>37.62</v>
      </c>
      <c r="N11" s="20"/>
      <c r="O11" s="137">
        <f t="shared" si="1"/>
        <v>1.6099999999999994</v>
      </c>
      <c r="P11" s="6" t="str">
        <f>IF(L11&lt;=41,"КМС",IF(L11&lt;=43.4,"I разр.",IF(L11&lt;=46.2,"II разр.",IF(L11&lt;=49.7,"III разр.",IF(L11&lt;=53.9,"I юн.",IF(L11&lt;=59.5,"II юн.",IF(L11&lt;=66.5,"III юн.","")))))))</f>
        <v>КМС</v>
      </c>
      <c r="Q11" s="3"/>
      <c r="R11" s="19"/>
      <c r="S11" s="19"/>
      <c r="T11" s="4"/>
      <c r="U11" s="4"/>
      <c r="V11" s="4"/>
      <c r="W11" s="4"/>
      <c r="X11" s="7"/>
      <c r="Y11" s="4"/>
      <c r="Z11" s="4"/>
      <c r="AA11" s="4"/>
      <c r="AB11" s="4"/>
      <c r="AC11" s="4"/>
      <c r="AD11" s="4"/>
      <c r="AE11" s="4"/>
      <c r="AF11" s="4"/>
    </row>
    <row r="12" spans="1:32" ht="15" customHeight="1">
      <c r="A12" s="6">
        <v>5</v>
      </c>
      <c r="B12" s="7">
        <v>88</v>
      </c>
      <c r="C12" s="7" t="s">
        <v>68</v>
      </c>
      <c r="D12" s="16" t="s">
        <v>165</v>
      </c>
      <c r="E12" s="17" t="s">
        <v>70</v>
      </c>
      <c r="F12" s="26">
        <v>35953</v>
      </c>
      <c r="G12" s="17"/>
      <c r="H12" s="13" t="s">
        <v>97</v>
      </c>
      <c r="I12" s="13" t="s">
        <v>140</v>
      </c>
      <c r="J12" s="13"/>
      <c r="K12" s="12"/>
      <c r="L12" s="96">
        <v>37.69</v>
      </c>
      <c r="M12" s="20">
        <f t="shared" si="0"/>
        <v>37.69</v>
      </c>
      <c r="N12" s="20"/>
      <c r="O12" s="137">
        <f t="shared" si="1"/>
        <v>1.6799999999999997</v>
      </c>
      <c r="P12" s="6" t="str">
        <f>IF(L12&lt;=41,"КМС",IF(L12&lt;=43.4,"I разр.",IF(L12&lt;=46.2,"II разр.",IF(L12&lt;=49.7,"III разр.",IF(L12&lt;=53.9,"I юн.",IF(L12&lt;=59.5,"II юн.",IF(L12&lt;=66.5,"III юн.","")))))))</f>
        <v>КМС</v>
      </c>
      <c r="Q12" s="3"/>
      <c r="R12" s="19"/>
      <c r="S12" s="19"/>
      <c r="T12" s="4"/>
      <c r="U12" s="4"/>
      <c r="V12" s="4"/>
      <c r="W12" s="4"/>
      <c r="X12" s="7"/>
      <c r="Y12" s="4"/>
      <c r="Z12" s="4"/>
      <c r="AA12" s="4"/>
      <c r="AB12" s="4"/>
      <c r="AC12" s="4"/>
      <c r="AD12" s="4"/>
      <c r="AE12" s="4"/>
      <c r="AF12" s="4"/>
    </row>
    <row r="13" spans="1:32" ht="15" customHeight="1">
      <c r="A13" s="6">
        <v>6</v>
      </c>
      <c r="B13" s="7">
        <v>89</v>
      </c>
      <c r="C13" s="7" t="s">
        <v>68</v>
      </c>
      <c r="D13" s="16" t="s">
        <v>144</v>
      </c>
      <c r="E13" s="17" t="s">
        <v>70</v>
      </c>
      <c r="F13" s="26">
        <v>35963</v>
      </c>
      <c r="G13" s="17"/>
      <c r="H13" s="13" t="s">
        <v>97</v>
      </c>
      <c r="I13" s="13" t="s">
        <v>145</v>
      </c>
      <c r="J13" s="13"/>
      <c r="K13" s="12"/>
      <c r="L13" s="96">
        <v>37.7</v>
      </c>
      <c r="M13" s="20">
        <f t="shared" si="0"/>
        <v>37.7</v>
      </c>
      <c r="N13" s="20"/>
      <c r="O13" s="137">
        <f t="shared" si="1"/>
        <v>1.6900000000000048</v>
      </c>
      <c r="P13" s="6" t="str">
        <f>IF(L13&lt;=41,"КМС",IF(L13&lt;=43.4,"I разр.",IF(L13&lt;=46.2,"II разр.",IF(L13&lt;=49.7,"III разр.",IF(L13&lt;=53.9,"I юн.",IF(L13&lt;=59.5,"II юн.",IF(L13&lt;=66.5,"III юн.","")))))))</f>
        <v>КМС</v>
      </c>
      <c r="Q13" s="3"/>
      <c r="R13" s="19"/>
      <c r="S13" s="19"/>
      <c r="T13" s="4"/>
      <c r="U13" s="4"/>
      <c r="V13" s="4"/>
      <c r="W13" s="4"/>
      <c r="X13" s="7"/>
      <c r="Y13" s="4"/>
      <c r="Z13" s="4"/>
      <c r="AA13" s="4"/>
      <c r="AB13" s="4"/>
      <c r="AC13" s="4"/>
      <c r="AD13" s="4"/>
      <c r="AE13" s="4"/>
      <c r="AF13" s="4"/>
    </row>
    <row r="14" spans="1:32" ht="15" customHeight="1">
      <c r="A14" s="6">
        <v>7</v>
      </c>
      <c r="B14" s="7">
        <v>125</v>
      </c>
      <c r="C14" s="7" t="s">
        <v>68</v>
      </c>
      <c r="D14" s="16" t="s">
        <v>136</v>
      </c>
      <c r="E14" s="17" t="s">
        <v>70</v>
      </c>
      <c r="F14" s="26">
        <v>35912</v>
      </c>
      <c r="G14" s="17" t="s">
        <v>41</v>
      </c>
      <c r="H14" s="13" t="s">
        <v>127</v>
      </c>
      <c r="I14" s="13" t="s">
        <v>128</v>
      </c>
      <c r="J14" s="13"/>
      <c r="K14" s="12"/>
      <c r="L14" s="96">
        <v>37.79</v>
      </c>
      <c r="M14" s="20">
        <f t="shared" si="0"/>
        <v>37.79</v>
      </c>
      <c r="N14" s="20"/>
      <c r="O14" s="137">
        <f t="shared" si="1"/>
        <v>1.7800000000000011</v>
      </c>
      <c r="P14" s="6" t="str">
        <f>IF(L14&lt;=41,"КМС",IF(L14&lt;=43.4,"I разр.",IF(L14&lt;=46.2,"II разр.",IF(L14&lt;=49.7,"III разр.",IF(L14&lt;=53.9,"I юн.",IF(L14&lt;=59.5,"II юн.",IF(L14&lt;=66.5,"III юн.","")))))))</f>
        <v>КМС</v>
      </c>
      <c r="Q14" s="3"/>
      <c r="R14" s="19"/>
      <c r="S14" s="19"/>
      <c r="T14" s="4"/>
      <c r="U14" s="4"/>
      <c r="V14" s="4"/>
      <c r="W14" s="4"/>
      <c r="X14" s="7"/>
      <c r="Y14" s="4"/>
      <c r="Z14" s="4"/>
      <c r="AA14" s="4"/>
      <c r="AB14" s="4"/>
      <c r="AC14" s="4"/>
      <c r="AD14" s="4"/>
      <c r="AE14" s="4"/>
      <c r="AF14" s="4"/>
    </row>
    <row r="15" spans="1:32" ht="15" customHeight="1">
      <c r="A15" s="6">
        <v>8</v>
      </c>
      <c r="B15" s="7">
        <v>120</v>
      </c>
      <c r="C15" s="7" t="s">
        <v>68</v>
      </c>
      <c r="D15" s="16" t="s">
        <v>111</v>
      </c>
      <c r="E15" s="17" t="s">
        <v>70</v>
      </c>
      <c r="F15" s="26">
        <v>35307</v>
      </c>
      <c r="G15" s="17" t="s">
        <v>79</v>
      </c>
      <c r="H15" s="13" t="s">
        <v>103</v>
      </c>
      <c r="I15" s="13" t="s">
        <v>104</v>
      </c>
      <c r="J15" s="13"/>
      <c r="K15" s="12"/>
      <c r="L15" s="96">
        <v>37.9</v>
      </c>
      <c r="M15" s="20">
        <f t="shared" si="0"/>
        <v>37.9</v>
      </c>
      <c r="N15" s="20"/>
      <c r="O15" s="137">
        <f t="shared" si="1"/>
        <v>1.8900000000000006</v>
      </c>
      <c r="P15" s="6" t="s">
        <v>41</v>
      </c>
      <c r="Q15" s="3"/>
      <c r="R15" s="19"/>
      <c r="S15" s="19"/>
      <c r="T15" s="4"/>
      <c r="U15" s="4"/>
      <c r="V15" s="4"/>
      <c r="W15" s="4"/>
      <c r="X15" s="7"/>
      <c r="Y15" s="4"/>
      <c r="Z15" s="4"/>
      <c r="AA15" s="4"/>
      <c r="AB15" s="4"/>
      <c r="AC15" s="4"/>
      <c r="AD15" s="4"/>
      <c r="AE15" s="4"/>
      <c r="AF15" s="4"/>
    </row>
    <row r="16" spans="1:32" ht="15" customHeight="1">
      <c r="A16" s="6">
        <v>9</v>
      </c>
      <c r="B16" s="7">
        <v>119</v>
      </c>
      <c r="C16" s="7" t="s">
        <v>68</v>
      </c>
      <c r="D16" s="16" t="s">
        <v>112</v>
      </c>
      <c r="E16" s="17" t="s">
        <v>70</v>
      </c>
      <c r="F16" s="26" t="s">
        <v>113</v>
      </c>
      <c r="G16" s="17" t="s">
        <v>79</v>
      </c>
      <c r="H16" s="13" t="s">
        <v>103</v>
      </c>
      <c r="I16" s="13" t="s">
        <v>114</v>
      </c>
      <c r="J16" s="13"/>
      <c r="K16" s="12"/>
      <c r="L16" s="96">
        <v>37.91</v>
      </c>
      <c r="M16" s="20">
        <f t="shared" si="0"/>
        <v>37.91</v>
      </c>
      <c r="N16" s="20"/>
      <c r="O16" s="137">
        <f t="shared" si="1"/>
        <v>1.8999999999999986</v>
      </c>
      <c r="P16" s="6" t="str">
        <f aca="true" t="shared" si="2" ref="P16:P26">IF(L16&lt;=41,"КМС",IF(L16&lt;=43.4,"I разр.",IF(L16&lt;=46.2,"II разр.",IF(L16&lt;=49.7,"III разр.",IF(L16&lt;=53.9,"I юн.",IF(L16&lt;=59.5,"II юн.",IF(L16&lt;=66.5,"III юн.","")))))))</f>
        <v>КМС</v>
      </c>
      <c r="Q16" s="3"/>
      <c r="R16" s="19"/>
      <c r="S16" s="19"/>
      <c r="T16" s="4"/>
      <c r="U16" s="4"/>
      <c r="V16" s="4"/>
      <c r="W16" s="4"/>
      <c r="X16" s="7"/>
      <c r="Y16" s="4"/>
      <c r="Z16" s="4"/>
      <c r="AA16" s="4"/>
      <c r="AB16" s="4"/>
      <c r="AC16" s="4"/>
      <c r="AD16" s="4"/>
      <c r="AE16" s="4"/>
      <c r="AF16" s="4"/>
    </row>
    <row r="17" spans="1:32" ht="15" customHeight="1">
      <c r="A17" s="6">
        <v>10</v>
      </c>
      <c r="B17" s="7">
        <v>117</v>
      </c>
      <c r="C17" s="7" t="s">
        <v>68</v>
      </c>
      <c r="D17" s="16" t="s">
        <v>118</v>
      </c>
      <c r="E17" s="17" t="s">
        <v>70</v>
      </c>
      <c r="F17" s="26">
        <v>35628</v>
      </c>
      <c r="G17" s="17" t="s">
        <v>79</v>
      </c>
      <c r="H17" s="13" t="s">
        <v>117</v>
      </c>
      <c r="I17" s="13" t="s">
        <v>42</v>
      </c>
      <c r="J17" s="13"/>
      <c r="K17" s="12"/>
      <c r="L17" s="96">
        <v>38.12</v>
      </c>
      <c r="M17" s="20">
        <f t="shared" si="0"/>
        <v>38.12</v>
      </c>
      <c r="N17" s="20"/>
      <c r="O17" s="137">
        <f t="shared" si="1"/>
        <v>2.1099999999999994</v>
      </c>
      <c r="P17" s="6" t="str">
        <f t="shared" si="2"/>
        <v>КМС</v>
      </c>
      <c r="Q17" s="3"/>
      <c r="R17" s="19"/>
      <c r="S17" s="19"/>
      <c r="T17" s="4"/>
      <c r="U17" s="4"/>
      <c r="V17" s="4"/>
      <c r="W17" s="4"/>
      <c r="X17" s="7"/>
      <c r="Y17" s="4"/>
      <c r="Z17" s="4"/>
      <c r="AA17" s="4"/>
      <c r="AB17" s="4"/>
      <c r="AC17" s="4"/>
      <c r="AD17" s="4"/>
      <c r="AE17" s="4"/>
      <c r="AF17" s="4"/>
    </row>
    <row r="18" spans="1:32" ht="15" customHeight="1">
      <c r="A18" s="6">
        <v>11</v>
      </c>
      <c r="B18" s="7">
        <v>87</v>
      </c>
      <c r="C18" s="7" t="s">
        <v>72</v>
      </c>
      <c r="D18" s="14" t="s">
        <v>141</v>
      </c>
      <c r="E18" s="7" t="s">
        <v>70</v>
      </c>
      <c r="F18" s="23" t="s">
        <v>142</v>
      </c>
      <c r="G18" s="7" t="s">
        <v>79</v>
      </c>
      <c r="H18" s="12" t="s">
        <v>143</v>
      </c>
      <c r="I18" s="12" t="s">
        <v>51</v>
      </c>
      <c r="J18" s="12"/>
      <c r="K18" s="8"/>
      <c r="L18" s="136">
        <v>38.21</v>
      </c>
      <c r="M18" s="20">
        <f t="shared" si="0"/>
        <v>38.21</v>
      </c>
      <c r="N18" s="20"/>
      <c r="O18" s="137">
        <f t="shared" si="1"/>
        <v>2.200000000000003</v>
      </c>
      <c r="P18" s="6" t="str">
        <f t="shared" si="2"/>
        <v>КМС</v>
      </c>
      <c r="Q18" s="3"/>
      <c r="R18" s="19"/>
      <c r="S18" s="19"/>
      <c r="T18" s="4"/>
      <c r="U18" s="4"/>
      <c r="V18" s="4"/>
      <c r="W18" s="4"/>
      <c r="X18" s="7"/>
      <c r="Y18" s="4"/>
      <c r="Z18" s="4"/>
      <c r="AA18" s="4"/>
      <c r="AB18" s="4"/>
      <c r="AC18" s="4"/>
      <c r="AD18" s="4"/>
      <c r="AE18" s="4"/>
      <c r="AF18" s="4"/>
    </row>
    <row r="19" spans="1:32" ht="15" customHeight="1">
      <c r="A19" s="6">
        <v>12</v>
      </c>
      <c r="B19" s="7">
        <v>115</v>
      </c>
      <c r="C19" s="7" t="s">
        <v>72</v>
      </c>
      <c r="D19" s="16" t="s">
        <v>115</v>
      </c>
      <c r="E19" s="17" t="s">
        <v>70</v>
      </c>
      <c r="F19" s="26" t="s">
        <v>116</v>
      </c>
      <c r="G19" s="17" t="s">
        <v>79</v>
      </c>
      <c r="H19" s="13" t="s">
        <v>117</v>
      </c>
      <c r="I19" s="13" t="s">
        <v>49</v>
      </c>
      <c r="J19" s="13"/>
      <c r="K19" s="27"/>
      <c r="L19" s="96">
        <v>38.57</v>
      </c>
      <c r="M19" s="20">
        <f t="shared" si="0"/>
        <v>38.57</v>
      </c>
      <c r="N19" s="20"/>
      <c r="O19" s="137">
        <f t="shared" si="1"/>
        <v>2.5600000000000023</v>
      </c>
      <c r="P19" s="6" t="str">
        <f t="shared" si="2"/>
        <v>КМС</v>
      </c>
      <c r="Q19" s="3"/>
      <c r="R19" s="19"/>
      <c r="S19" s="19"/>
      <c r="T19" s="4"/>
      <c r="U19" s="4"/>
      <c r="V19" s="4"/>
      <c r="W19" s="4"/>
      <c r="X19" s="7"/>
      <c r="Y19" s="4"/>
      <c r="Z19" s="4"/>
      <c r="AA19" s="4"/>
      <c r="AB19" s="4"/>
      <c r="AC19" s="4"/>
      <c r="AD19" s="4"/>
      <c r="AE19" s="4"/>
      <c r="AF19" s="4"/>
    </row>
    <row r="20" spans="1:32" ht="15" customHeight="1">
      <c r="A20" s="6">
        <v>13</v>
      </c>
      <c r="B20" s="7">
        <v>123</v>
      </c>
      <c r="C20" s="7" t="s">
        <v>72</v>
      </c>
      <c r="D20" s="16" t="s">
        <v>119</v>
      </c>
      <c r="E20" s="17" t="s">
        <v>70</v>
      </c>
      <c r="F20" s="26" t="s">
        <v>120</v>
      </c>
      <c r="G20" s="17" t="s">
        <v>41</v>
      </c>
      <c r="H20" s="13" t="s">
        <v>103</v>
      </c>
      <c r="I20" s="13" t="s">
        <v>57</v>
      </c>
      <c r="J20" s="13"/>
      <c r="K20" s="27"/>
      <c r="L20" s="96">
        <v>39.08</v>
      </c>
      <c r="M20" s="20">
        <f t="shared" si="0"/>
        <v>39.08</v>
      </c>
      <c r="N20" s="20"/>
      <c r="O20" s="137">
        <f t="shared" si="1"/>
        <v>3.0700000000000003</v>
      </c>
      <c r="P20" s="6" t="str">
        <f t="shared" si="2"/>
        <v>КМС</v>
      </c>
      <c r="Q20" s="3"/>
      <c r="R20" s="19"/>
      <c r="S20" s="19"/>
      <c r="T20" s="4"/>
      <c r="U20" s="4"/>
      <c r="V20" s="4"/>
      <c r="W20" s="4"/>
      <c r="X20" s="7"/>
      <c r="Y20" s="4"/>
      <c r="Z20" s="4"/>
      <c r="AA20" s="4"/>
      <c r="AB20" s="4"/>
      <c r="AC20" s="4"/>
      <c r="AD20" s="4"/>
      <c r="AE20" s="4"/>
      <c r="AF20" s="4"/>
    </row>
    <row r="21" spans="1:32" ht="15" customHeight="1">
      <c r="A21" s="6">
        <v>14</v>
      </c>
      <c r="B21" s="7">
        <v>90</v>
      </c>
      <c r="C21" s="7" t="s">
        <v>72</v>
      </c>
      <c r="D21" s="16" t="s">
        <v>137</v>
      </c>
      <c r="E21" s="17" t="s">
        <v>70</v>
      </c>
      <c r="F21" s="26">
        <v>35822</v>
      </c>
      <c r="G21" s="17"/>
      <c r="H21" s="13" t="s">
        <v>138</v>
      </c>
      <c r="I21" s="13" t="s">
        <v>139</v>
      </c>
      <c r="J21" s="13"/>
      <c r="K21" s="27"/>
      <c r="L21" s="96">
        <v>39.36</v>
      </c>
      <c r="M21" s="20">
        <f t="shared" si="0"/>
        <v>39.36</v>
      </c>
      <c r="N21" s="20"/>
      <c r="O21" s="137">
        <f t="shared" si="1"/>
        <v>3.3500000000000014</v>
      </c>
      <c r="P21" s="6" t="str">
        <f t="shared" si="2"/>
        <v>КМС</v>
      </c>
      <c r="Q21" s="3"/>
      <c r="R21" s="19"/>
      <c r="S21" s="19"/>
      <c r="T21" s="4"/>
      <c r="U21" s="4"/>
      <c r="V21" s="4"/>
      <c r="W21" s="4"/>
      <c r="X21" s="7"/>
      <c r="Y21" s="4"/>
      <c r="Z21" s="4"/>
      <c r="AA21" s="4"/>
      <c r="AB21" s="4"/>
      <c r="AC21" s="4"/>
      <c r="AD21" s="4"/>
      <c r="AE21" s="4"/>
      <c r="AF21" s="4"/>
    </row>
    <row r="22" spans="1:32" ht="15" customHeight="1">
      <c r="A22" s="6">
        <v>15</v>
      </c>
      <c r="B22" s="7">
        <v>121</v>
      </c>
      <c r="C22" s="7" t="s">
        <v>72</v>
      </c>
      <c r="D22" s="16" t="s">
        <v>129</v>
      </c>
      <c r="E22" s="17" t="s">
        <v>70</v>
      </c>
      <c r="F22" s="26">
        <v>35613</v>
      </c>
      <c r="G22" s="17" t="s">
        <v>41</v>
      </c>
      <c r="H22" s="13" t="s">
        <v>103</v>
      </c>
      <c r="I22" s="13" t="s">
        <v>130</v>
      </c>
      <c r="J22" s="13"/>
      <c r="K22" s="27"/>
      <c r="L22" s="96">
        <v>39.67</v>
      </c>
      <c r="M22" s="20">
        <f t="shared" si="0"/>
        <v>39.67</v>
      </c>
      <c r="N22" s="20"/>
      <c r="O22" s="137">
        <f t="shared" si="1"/>
        <v>3.6600000000000037</v>
      </c>
      <c r="P22" s="6" t="str">
        <f t="shared" si="2"/>
        <v>КМС</v>
      </c>
      <c r="Q22" s="3"/>
      <c r="R22" s="19"/>
      <c r="S22" s="19"/>
      <c r="T22" s="4"/>
      <c r="U22" s="4"/>
      <c r="V22" s="4"/>
      <c r="W22" s="4"/>
      <c r="X22" s="7"/>
      <c r="Y22" s="4"/>
      <c r="Z22" s="4"/>
      <c r="AA22" s="4"/>
      <c r="AB22" s="4"/>
      <c r="AC22" s="4"/>
      <c r="AD22" s="4"/>
      <c r="AE22" s="4"/>
      <c r="AF22" s="4"/>
    </row>
    <row r="23" spans="1:32" ht="15" customHeight="1">
      <c r="A23" s="6">
        <v>16</v>
      </c>
      <c r="B23" s="7">
        <v>118</v>
      </c>
      <c r="C23" s="7" t="s">
        <v>68</v>
      </c>
      <c r="D23" s="16" t="s">
        <v>131</v>
      </c>
      <c r="E23" s="17" t="s">
        <v>70</v>
      </c>
      <c r="F23" s="26" t="s">
        <v>132</v>
      </c>
      <c r="G23" s="17" t="s">
        <v>79</v>
      </c>
      <c r="H23" s="13" t="s">
        <v>103</v>
      </c>
      <c r="I23" s="13" t="s">
        <v>104</v>
      </c>
      <c r="J23" s="13"/>
      <c r="K23" s="12"/>
      <c r="L23" s="96">
        <v>39.7</v>
      </c>
      <c r="M23" s="20">
        <f t="shared" si="0"/>
        <v>39.7</v>
      </c>
      <c r="N23" s="20"/>
      <c r="O23" s="137">
        <f t="shared" si="1"/>
        <v>3.690000000000005</v>
      </c>
      <c r="P23" s="6" t="str">
        <f t="shared" si="2"/>
        <v>КМС</v>
      </c>
      <c r="Q23" s="3"/>
      <c r="R23" s="19"/>
      <c r="S23" s="19"/>
      <c r="T23" s="4"/>
      <c r="U23" s="4"/>
      <c r="V23" s="4"/>
      <c r="W23" s="4"/>
      <c r="X23" s="7"/>
      <c r="Y23" s="4"/>
      <c r="Z23" s="4"/>
      <c r="AA23" s="4"/>
      <c r="AB23" s="4"/>
      <c r="AC23" s="4"/>
      <c r="AD23" s="4"/>
      <c r="AE23" s="4"/>
      <c r="AF23" s="4"/>
    </row>
    <row r="24" spans="1:32" ht="15" customHeight="1">
      <c r="A24" s="6">
        <v>17</v>
      </c>
      <c r="B24" s="7">
        <v>126</v>
      </c>
      <c r="C24" s="7" t="s">
        <v>68</v>
      </c>
      <c r="D24" s="16" t="s">
        <v>126</v>
      </c>
      <c r="E24" s="17" t="s">
        <v>70</v>
      </c>
      <c r="F24" s="26">
        <v>35640</v>
      </c>
      <c r="G24" s="17" t="s">
        <v>41</v>
      </c>
      <c r="H24" s="13" t="s">
        <v>127</v>
      </c>
      <c r="I24" s="13" t="s">
        <v>128</v>
      </c>
      <c r="J24" s="13"/>
      <c r="K24" s="12"/>
      <c r="L24" s="96">
        <v>39.73</v>
      </c>
      <c r="M24" s="20">
        <f t="shared" si="0"/>
        <v>39.73</v>
      </c>
      <c r="N24" s="20"/>
      <c r="O24" s="137">
        <f t="shared" si="1"/>
        <v>3.719999999999999</v>
      </c>
      <c r="P24" s="6" t="str">
        <f t="shared" si="2"/>
        <v>КМС</v>
      </c>
      <c r="Q24" s="3"/>
      <c r="R24" s="19"/>
      <c r="S24" s="19"/>
      <c r="T24" s="4"/>
      <c r="U24" s="4"/>
      <c r="V24" s="4"/>
      <c r="W24" s="4"/>
      <c r="X24" s="7"/>
      <c r="Y24" s="4"/>
      <c r="Z24" s="4"/>
      <c r="AA24" s="4"/>
      <c r="AB24" s="4"/>
      <c r="AC24" s="4"/>
      <c r="AD24" s="4"/>
      <c r="AE24" s="4"/>
      <c r="AF24" s="4"/>
    </row>
    <row r="25" spans="1:32" ht="15" customHeight="1">
      <c r="A25" s="6">
        <v>18</v>
      </c>
      <c r="B25" s="7">
        <v>127</v>
      </c>
      <c r="C25" s="7" t="s">
        <v>68</v>
      </c>
      <c r="D25" s="16" t="s">
        <v>151</v>
      </c>
      <c r="E25" s="17" t="s">
        <v>70</v>
      </c>
      <c r="F25" s="26">
        <v>35422</v>
      </c>
      <c r="G25" s="17" t="s">
        <v>79</v>
      </c>
      <c r="H25" s="13" t="s">
        <v>143</v>
      </c>
      <c r="I25" s="13" t="s">
        <v>51</v>
      </c>
      <c r="J25" s="13"/>
      <c r="K25" s="12"/>
      <c r="L25" s="96">
        <v>39.86</v>
      </c>
      <c r="M25" s="20">
        <f t="shared" si="0"/>
        <v>39.86</v>
      </c>
      <c r="N25" s="20"/>
      <c r="O25" s="137">
        <f t="shared" si="1"/>
        <v>3.8500000000000014</v>
      </c>
      <c r="P25" s="6" t="str">
        <f t="shared" si="2"/>
        <v>КМС</v>
      </c>
      <c r="Q25" s="3"/>
      <c r="R25" s="19"/>
      <c r="S25" s="19"/>
      <c r="T25" s="4"/>
      <c r="U25" s="4"/>
      <c r="V25" s="4"/>
      <c r="W25" s="4"/>
      <c r="X25" s="7"/>
      <c r="Y25" s="4"/>
      <c r="Z25" s="4"/>
      <c r="AA25" s="4"/>
      <c r="AB25" s="4"/>
      <c r="AC25" s="4"/>
      <c r="AD25" s="4"/>
      <c r="AE25" s="4"/>
      <c r="AF25" s="4"/>
    </row>
    <row r="26" spans="1:32" ht="15" customHeight="1">
      <c r="A26" s="6">
        <v>19</v>
      </c>
      <c r="B26" s="7">
        <v>111</v>
      </c>
      <c r="C26" s="7" t="s">
        <v>72</v>
      </c>
      <c r="D26" s="16" t="s">
        <v>133</v>
      </c>
      <c r="E26" s="17" t="s">
        <v>70</v>
      </c>
      <c r="F26" s="26" t="s">
        <v>134</v>
      </c>
      <c r="G26" s="17" t="s">
        <v>41</v>
      </c>
      <c r="H26" s="13" t="s">
        <v>123</v>
      </c>
      <c r="I26" s="13" t="s">
        <v>135</v>
      </c>
      <c r="J26" s="13"/>
      <c r="K26" s="27"/>
      <c r="L26" s="96">
        <v>40.54</v>
      </c>
      <c r="M26" s="20">
        <f t="shared" si="0"/>
        <v>40.54</v>
      </c>
      <c r="N26" s="20"/>
      <c r="O26" s="137">
        <f t="shared" si="1"/>
        <v>4.530000000000001</v>
      </c>
      <c r="P26" s="6" t="str">
        <f t="shared" si="2"/>
        <v>КМС</v>
      </c>
      <c r="Q26" s="3"/>
      <c r="R26" s="19"/>
      <c r="S26" s="19"/>
      <c r="T26" s="4"/>
      <c r="U26" s="4"/>
      <c r="V26" s="4"/>
      <c r="W26" s="4"/>
      <c r="X26" s="7"/>
      <c r="Y26" s="4"/>
      <c r="Z26" s="4"/>
      <c r="AA26" s="4"/>
      <c r="AB26" s="4"/>
      <c r="AC26" s="4"/>
      <c r="AD26" s="4"/>
      <c r="AE26" s="4"/>
      <c r="AF26" s="4"/>
    </row>
    <row r="27" spans="1:32" ht="15" customHeight="1">
      <c r="A27" s="6">
        <v>20</v>
      </c>
      <c r="B27" s="7">
        <v>110</v>
      </c>
      <c r="C27" s="7" t="s">
        <v>72</v>
      </c>
      <c r="D27" s="16" t="s">
        <v>124</v>
      </c>
      <c r="E27" s="17" t="s">
        <v>70</v>
      </c>
      <c r="F27" s="26" t="s">
        <v>125</v>
      </c>
      <c r="G27" s="17" t="s">
        <v>41</v>
      </c>
      <c r="H27" s="13" t="s">
        <v>123</v>
      </c>
      <c r="I27" s="13" t="s">
        <v>58</v>
      </c>
      <c r="J27" s="13"/>
      <c r="K27" s="27"/>
      <c r="L27" s="96">
        <v>41.44</v>
      </c>
      <c r="M27" s="20">
        <f t="shared" si="0"/>
        <v>41.44</v>
      </c>
      <c r="N27" s="20"/>
      <c r="O27" s="137">
        <f t="shared" si="1"/>
        <v>5.43</v>
      </c>
      <c r="P27" s="6" t="s">
        <v>54</v>
      </c>
      <c r="Q27" s="3"/>
      <c r="R27" s="19"/>
      <c r="S27" s="19"/>
      <c r="T27" s="4"/>
      <c r="U27" s="4"/>
      <c r="V27" s="4"/>
      <c r="W27" s="4"/>
      <c r="X27" s="7"/>
      <c r="Y27" s="4"/>
      <c r="Z27" s="4"/>
      <c r="AA27" s="4"/>
      <c r="AB27" s="4"/>
      <c r="AC27" s="4"/>
      <c r="AD27" s="4"/>
      <c r="AE27" s="4"/>
      <c r="AF27" s="4"/>
    </row>
    <row r="28" spans="1:32" ht="15" customHeight="1">
      <c r="A28" s="6">
        <v>21</v>
      </c>
      <c r="B28" s="7">
        <v>112</v>
      </c>
      <c r="C28" s="7" t="s">
        <v>68</v>
      </c>
      <c r="D28" s="16" t="s">
        <v>121</v>
      </c>
      <c r="E28" s="17" t="s">
        <v>70</v>
      </c>
      <c r="F28" s="26" t="s">
        <v>122</v>
      </c>
      <c r="G28" s="17" t="s">
        <v>41</v>
      </c>
      <c r="H28" s="13" t="s">
        <v>123</v>
      </c>
      <c r="I28" s="13" t="s">
        <v>52</v>
      </c>
      <c r="J28" s="13"/>
      <c r="K28" s="12"/>
      <c r="L28" s="96">
        <v>42.54</v>
      </c>
      <c r="M28" s="20">
        <f t="shared" si="0"/>
        <v>42.54</v>
      </c>
      <c r="N28" s="20"/>
      <c r="O28" s="137">
        <f t="shared" si="1"/>
        <v>6.530000000000001</v>
      </c>
      <c r="P28" s="6" t="str">
        <f>IF(L28&lt;=41,"КМС",IF(L28&lt;=43.4,"I разр.",IF(L28&lt;=46.2,"II разр.",IF(L28&lt;=49.7,"III разр.",IF(L28&lt;=53.9,"I юн.",IF(L28&lt;=59.5,"II юн.",IF(L28&lt;=66.5,"III юн.","")))))))</f>
        <v>I разр.</v>
      </c>
      <c r="Q28" s="3"/>
      <c r="R28" s="19"/>
      <c r="S28" s="19"/>
      <c r="T28" s="4"/>
      <c r="U28" s="4"/>
      <c r="V28" s="4"/>
      <c r="W28" s="4"/>
      <c r="X28" s="7"/>
      <c r="Y28" s="4"/>
      <c r="Z28" s="4"/>
      <c r="AA28" s="4"/>
      <c r="AB28" s="4"/>
      <c r="AC28" s="4"/>
      <c r="AD28" s="4"/>
      <c r="AE28" s="4"/>
      <c r="AF28" s="4"/>
    </row>
    <row r="29" spans="1:32" ht="6" customHeight="1" thickBot="1">
      <c r="A29" s="99"/>
      <c r="B29" s="100"/>
      <c r="C29" s="100"/>
      <c r="D29" s="101"/>
      <c r="E29" s="102"/>
      <c r="F29" s="103"/>
      <c r="G29" s="103"/>
      <c r="H29" s="104"/>
      <c r="I29" s="101"/>
      <c r="J29" s="104"/>
      <c r="K29" s="105"/>
      <c r="L29" s="106"/>
      <c r="M29" s="107"/>
      <c r="N29" s="107"/>
      <c r="O29" s="108"/>
      <c r="P29" s="99"/>
      <c r="Q29" s="3"/>
      <c r="R29" s="19"/>
      <c r="S29" s="19"/>
      <c r="T29" s="4"/>
      <c r="U29" s="4"/>
      <c r="V29" s="4"/>
      <c r="W29" s="4"/>
      <c r="X29" s="7"/>
      <c r="Y29" s="4"/>
      <c r="Z29" s="4"/>
      <c r="AA29" s="4"/>
      <c r="AB29" s="4"/>
      <c r="AC29" s="4"/>
      <c r="AD29" s="4"/>
      <c r="AE29" s="4"/>
      <c r="AF29" s="4"/>
    </row>
    <row r="30" ht="18" customHeight="1" thickTop="1"/>
    <row r="31" spans="2:16" ht="16.5" customHeight="1">
      <c r="B31" s="88" t="s">
        <v>164</v>
      </c>
      <c r="D31" s="89"/>
      <c r="E31" s="89"/>
      <c r="F31" s="89"/>
      <c r="G31" s="90"/>
      <c r="H31" s="90"/>
      <c r="L31" s="90" t="s">
        <v>40</v>
      </c>
      <c r="P31" s="91"/>
    </row>
    <row r="32" spans="2:16" ht="16.5" customHeight="1">
      <c r="B32" s="88" t="s">
        <v>166</v>
      </c>
      <c r="D32" s="92"/>
      <c r="E32" s="93"/>
      <c r="F32" s="94"/>
      <c r="G32" s="90"/>
      <c r="H32" s="90"/>
      <c r="I32" s="13"/>
      <c r="L32" s="90" t="s">
        <v>159</v>
      </c>
      <c r="P32" s="91"/>
    </row>
    <row r="33" spans="1:38" ht="16.5" customHeight="1">
      <c r="A33" s="6"/>
      <c r="G33" s="90"/>
      <c r="H33" s="90"/>
      <c r="L33" s="90" t="s">
        <v>160</v>
      </c>
      <c r="P33" s="91"/>
      <c r="Q33" s="5"/>
      <c r="R33" s="19"/>
      <c r="S33" s="19"/>
      <c r="V33" s="4"/>
      <c r="W33" s="4"/>
      <c r="X33" s="7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</sheetData>
  <sheetProtection/>
  <mergeCells count="6">
    <mergeCell ref="C6:J6"/>
    <mergeCell ref="A2:P2"/>
    <mergeCell ref="A3:P3"/>
    <mergeCell ref="A4:D4"/>
    <mergeCell ref="J4:P4"/>
    <mergeCell ref="A1:P1"/>
  </mergeCells>
  <printOptions/>
  <pageMargins left="0.5905511811023623" right="0.3937007874015748" top="0.3937007874015748" bottom="0.3937007874015748" header="0.5118110236220472" footer="0.3937007874015748"/>
  <pageSetup horizontalDpi="600" verticalDpi="600" orientation="portrait" paperSize="9" r:id="rId2"/>
  <headerFooter alignWithMargins="0">
    <oddFooter>&amp;L&amp;"Times New Roman,курсив"Главный судья соревнований&amp;R&amp;"Times New Roman,полужирный"И.В. Исаенко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rgb="FF7030A0"/>
  </sheetPr>
  <dimension ref="A1:AK29"/>
  <sheetViews>
    <sheetView view="pageBreakPreview" zoomScale="160" zoomScaleSheetLayoutView="160" workbookViewId="0" topLeftCell="A1">
      <selection activeCell="B14" sqref="B14:H14"/>
    </sheetView>
  </sheetViews>
  <sheetFormatPr defaultColWidth="9.140625" defaultRowHeight="12.75"/>
  <cols>
    <col min="1" max="1" width="6.7109375" style="1" customWidth="1"/>
    <col min="2" max="2" width="6.00390625" style="1" customWidth="1"/>
    <col min="3" max="3" width="6.7109375" style="1" customWidth="1"/>
    <col min="4" max="4" width="24.7109375" style="1" customWidth="1"/>
    <col min="5" max="5" width="12.57421875" style="1" hidden="1" customWidth="1"/>
    <col min="6" max="6" width="0.85546875" style="1" hidden="1" customWidth="1"/>
    <col min="7" max="7" width="8.28125" style="1" customWidth="1"/>
    <col min="8" max="8" width="20.421875" style="1" customWidth="1"/>
    <col min="9" max="9" width="24.57421875" style="1" hidden="1" customWidth="1"/>
    <col min="10" max="10" width="16.7109375" style="1" hidden="1" customWidth="1"/>
    <col min="11" max="11" width="0.85546875" style="1" hidden="1" customWidth="1"/>
    <col min="12" max="12" width="7.57421875" style="91" customWidth="1"/>
    <col min="13" max="13" width="7.28125" style="1" hidden="1" customWidth="1"/>
    <col min="14" max="14" width="6.00390625" style="1" customWidth="1"/>
    <col min="15" max="15" width="7.8515625" style="1" customWidth="1"/>
    <col min="16" max="16" width="2.8515625" style="1" customWidth="1"/>
    <col min="17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27" customHeight="1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15" ht="27" customHeight="1">
      <c r="A2" s="152" t="str">
        <f>N_sor1</f>
        <v>Всероссийские соревнования по конькобежному спорту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3" spans="1:15" ht="23.25" customHeight="1">
      <c r="A3" s="152" t="str">
        <f>N_sor2</f>
        <v>"КУБОК КОЛОМНЫ"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</row>
    <row r="4" spans="1:15" ht="36.75" customHeight="1">
      <c r="A4" s="153" t="s">
        <v>20</v>
      </c>
      <c r="B4" s="153"/>
      <c r="C4" s="153"/>
      <c r="D4" s="153"/>
      <c r="E4" s="87"/>
      <c r="F4" s="87"/>
      <c r="G4" s="87"/>
      <c r="H4" s="87"/>
      <c r="I4" s="87"/>
      <c r="J4" s="154" t="str">
        <f>D_d1</f>
        <v>10 октября 2015 г.</v>
      </c>
      <c r="K4" s="155"/>
      <c r="L4" s="155"/>
      <c r="M4" s="155"/>
      <c r="N4" s="155"/>
      <c r="O4" s="155"/>
    </row>
    <row r="5" spans="1:15" ht="24.75" customHeight="1">
      <c r="A5" s="109"/>
      <c r="B5" s="109"/>
      <c r="C5" s="109"/>
      <c r="D5" s="109"/>
      <c r="E5" s="85"/>
      <c r="F5" s="85"/>
      <c r="G5" s="85"/>
      <c r="H5" s="85"/>
      <c r="I5" s="85"/>
      <c r="J5" s="110"/>
      <c r="K5" s="111"/>
      <c r="L5" s="111"/>
      <c r="M5" s="111"/>
      <c r="N5" s="111"/>
      <c r="O5" s="111"/>
    </row>
    <row r="6" spans="2:31" ht="29.25" customHeight="1">
      <c r="B6" s="15"/>
      <c r="C6" s="145" t="str">
        <f>N_dev</f>
        <v>Юниорки</v>
      </c>
      <c r="D6" s="145"/>
      <c r="E6" s="145"/>
      <c r="F6" s="145"/>
      <c r="G6" s="145"/>
      <c r="H6" s="145"/>
      <c r="I6" s="145"/>
      <c r="J6" s="145"/>
      <c r="K6" s="15"/>
      <c r="L6" s="145" t="str">
        <f>const!C9</f>
        <v>500 метров</v>
      </c>
      <c r="M6" s="145"/>
      <c r="N6" s="145"/>
      <c r="O6" s="15"/>
      <c r="P6" s="5"/>
      <c r="Q6" s="1">
        <v>41.5</v>
      </c>
      <c r="R6" s="1">
        <v>38.7</v>
      </c>
      <c r="S6" s="4"/>
      <c r="T6" s="4"/>
      <c r="U6" s="4"/>
      <c r="V6" s="4"/>
      <c r="W6" s="7"/>
      <c r="X6" s="4"/>
      <c r="Y6" s="4"/>
      <c r="Z6" s="4"/>
      <c r="AA6" s="4"/>
      <c r="AB6" s="4"/>
      <c r="AC6" s="4"/>
      <c r="AD6" s="4"/>
      <c r="AE6" s="4"/>
    </row>
    <row r="7" spans="1:31" ht="17.25" customHeight="1" thickBot="1">
      <c r="A7" s="2" t="s">
        <v>4</v>
      </c>
      <c r="B7" s="2" t="s">
        <v>0</v>
      </c>
      <c r="C7" s="10" t="s">
        <v>6</v>
      </c>
      <c r="D7" s="2" t="s">
        <v>2</v>
      </c>
      <c r="E7" s="2" t="s">
        <v>37</v>
      </c>
      <c r="F7" s="2" t="s">
        <v>1</v>
      </c>
      <c r="G7" s="2" t="s">
        <v>1</v>
      </c>
      <c r="H7" s="2" t="s">
        <v>38</v>
      </c>
      <c r="I7" s="2" t="s">
        <v>38</v>
      </c>
      <c r="J7" s="2" t="s">
        <v>7</v>
      </c>
      <c r="K7" s="2"/>
      <c r="L7" s="2" t="s">
        <v>3</v>
      </c>
      <c r="M7" s="11" t="s">
        <v>8</v>
      </c>
      <c r="N7" s="11" t="s">
        <v>11</v>
      </c>
      <c r="O7" s="2" t="s">
        <v>5</v>
      </c>
      <c r="P7" s="5"/>
      <c r="Q7" s="19"/>
      <c r="R7" s="19"/>
      <c r="S7" s="4"/>
      <c r="T7" s="4"/>
      <c r="U7" s="4"/>
      <c r="V7" s="4"/>
      <c r="W7" s="7"/>
      <c r="X7" s="4"/>
      <c r="Y7" s="4"/>
      <c r="Z7" s="4"/>
      <c r="AA7" s="4"/>
      <c r="AB7" s="4"/>
      <c r="AC7" s="4"/>
      <c r="AD7" s="4"/>
      <c r="AE7" s="4"/>
    </row>
    <row r="8" spans="1:31" ht="14.25" customHeight="1" thickTop="1">
      <c r="A8" s="6">
        <v>1</v>
      </c>
      <c r="B8" s="41">
        <v>32</v>
      </c>
      <c r="C8" s="41" t="s">
        <v>68</v>
      </c>
      <c r="D8" s="63" t="s">
        <v>107</v>
      </c>
      <c r="E8" s="123" t="s">
        <v>70</v>
      </c>
      <c r="F8" s="64">
        <v>35690</v>
      </c>
      <c r="G8" s="123" t="s">
        <v>79</v>
      </c>
      <c r="H8" s="65" t="s">
        <v>94</v>
      </c>
      <c r="I8" s="65" t="s">
        <v>108</v>
      </c>
      <c r="J8" s="65"/>
      <c r="K8" s="42"/>
      <c r="L8" s="95">
        <v>39.89</v>
      </c>
      <c r="M8" s="22">
        <f aca="true" t="shared" si="0" ref="M8:M24">L8</f>
        <v>39.89</v>
      </c>
      <c r="N8" s="62">
        <f aca="true" t="shared" si="1" ref="N8:N23">L8-L$8</f>
        <v>0</v>
      </c>
      <c r="O8" s="25" t="s">
        <v>79</v>
      </c>
      <c r="P8" s="5"/>
      <c r="Q8" s="19"/>
      <c r="R8" s="19"/>
      <c r="S8" s="4"/>
      <c r="T8" s="4"/>
      <c r="U8" s="4"/>
      <c r="V8" s="4"/>
      <c r="W8" s="7"/>
      <c r="X8" s="4"/>
      <c r="Y8" s="4"/>
      <c r="Z8" s="4"/>
      <c r="AA8" s="4"/>
      <c r="AB8" s="4"/>
      <c r="AC8" s="4"/>
      <c r="AD8" s="4"/>
      <c r="AE8" s="4"/>
    </row>
    <row r="9" spans="1:31" ht="14.25" customHeight="1">
      <c r="A9" s="6">
        <v>2</v>
      </c>
      <c r="B9" s="7">
        <v>28</v>
      </c>
      <c r="C9" s="7" t="s">
        <v>68</v>
      </c>
      <c r="D9" s="16" t="s">
        <v>153</v>
      </c>
      <c r="E9" s="17" t="s">
        <v>154</v>
      </c>
      <c r="F9" s="26">
        <v>35327</v>
      </c>
      <c r="G9" s="17" t="s">
        <v>155</v>
      </c>
      <c r="H9" s="13" t="s">
        <v>103</v>
      </c>
      <c r="I9" s="13" t="s">
        <v>156</v>
      </c>
      <c r="J9" s="13"/>
      <c r="K9" s="12"/>
      <c r="L9" s="96">
        <v>40.4</v>
      </c>
      <c r="M9" s="20">
        <f t="shared" si="0"/>
        <v>40.4</v>
      </c>
      <c r="N9" s="28">
        <f t="shared" si="1"/>
        <v>0.509999999999998</v>
      </c>
      <c r="O9" s="6" t="s">
        <v>79</v>
      </c>
      <c r="P9" s="5"/>
      <c r="Q9" s="19"/>
      <c r="R9" s="19"/>
      <c r="S9" s="4"/>
      <c r="T9" s="4"/>
      <c r="U9" s="4"/>
      <c r="V9" s="4"/>
      <c r="W9" s="7"/>
      <c r="X9" s="4"/>
      <c r="Y9" s="4"/>
      <c r="Z9" s="4"/>
      <c r="AA9" s="4"/>
      <c r="AB9" s="4"/>
      <c r="AC9" s="4"/>
      <c r="AD9" s="4"/>
      <c r="AE9" s="4"/>
    </row>
    <row r="10" spans="1:31" ht="14.25" customHeight="1">
      <c r="A10" s="6">
        <v>3</v>
      </c>
      <c r="B10" s="7">
        <v>30</v>
      </c>
      <c r="C10" s="7" t="s">
        <v>72</v>
      </c>
      <c r="D10" s="16" t="s">
        <v>109</v>
      </c>
      <c r="E10" s="17" t="s">
        <v>70</v>
      </c>
      <c r="F10" s="26" t="s">
        <v>110</v>
      </c>
      <c r="G10" s="17" t="s">
        <v>41</v>
      </c>
      <c r="H10" s="13" t="s">
        <v>103</v>
      </c>
      <c r="I10" s="13" t="s">
        <v>104</v>
      </c>
      <c r="J10" s="13"/>
      <c r="K10" s="27"/>
      <c r="L10" s="96">
        <v>41.01</v>
      </c>
      <c r="M10" s="20">
        <f t="shared" si="0"/>
        <v>41.01</v>
      </c>
      <c r="N10" s="28">
        <f t="shared" si="1"/>
        <v>1.1199999999999974</v>
      </c>
      <c r="O10" s="6" t="str">
        <f aca="true" t="shared" si="2" ref="O10:O16">IF(L10&lt;=44.1,"КМС",IF(L10&lt;=46.9,"I разр.",IF(L10&lt;=49.7,"II разр.",IF(L10&lt;=53.2,"III разр.",IF(L10&lt;=57.4,"I юн.",IF(L10&lt;=63,"II юн.",IF(L10&lt;=70,"III юн.","")))))))</f>
        <v>КМС</v>
      </c>
      <c r="P10" s="5"/>
      <c r="Q10" s="19"/>
      <c r="R10" s="19"/>
      <c r="S10" s="4"/>
      <c r="T10" s="4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</row>
    <row r="11" spans="1:31" ht="14.25" customHeight="1">
      <c r="A11" s="6">
        <v>4</v>
      </c>
      <c r="B11" s="7">
        <v>31</v>
      </c>
      <c r="C11" s="7" t="s">
        <v>72</v>
      </c>
      <c r="D11" s="16" t="s">
        <v>105</v>
      </c>
      <c r="E11" s="17" t="s">
        <v>70</v>
      </c>
      <c r="F11" s="26">
        <v>35335</v>
      </c>
      <c r="G11" s="17" t="s">
        <v>41</v>
      </c>
      <c r="H11" s="13" t="s">
        <v>103</v>
      </c>
      <c r="I11" s="13" t="s">
        <v>106</v>
      </c>
      <c r="J11" s="13"/>
      <c r="K11" s="27"/>
      <c r="L11" s="96">
        <v>42.12</v>
      </c>
      <c r="M11" s="20">
        <f t="shared" si="0"/>
        <v>42.12</v>
      </c>
      <c r="N11" s="28">
        <f t="shared" si="1"/>
        <v>2.229999999999997</v>
      </c>
      <c r="O11" s="6" t="str">
        <f t="shared" si="2"/>
        <v>КМС</v>
      </c>
      <c r="P11" s="5"/>
      <c r="Q11" s="19"/>
      <c r="R11" s="19"/>
      <c r="S11" s="4"/>
      <c r="T11" s="4"/>
      <c r="U11" s="4"/>
      <c r="V11" s="4"/>
      <c r="W11" s="7"/>
      <c r="X11" s="4"/>
      <c r="Y11" s="4"/>
      <c r="Z11" s="4"/>
      <c r="AA11" s="4"/>
      <c r="AB11" s="4"/>
      <c r="AC11" s="4"/>
      <c r="AD11" s="4"/>
      <c r="AE11" s="4"/>
    </row>
    <row r="12" spans="1:31" ht="14.25" customHeight="1">
      <c r="A12" s="6">
        <v>5</v>
      </c>
      <c r="B12" s="7">
        <v>33</v>
      </c>
      <c r="C12" s="7" t="s">
        <v>68</v>
      </c>
      <c r="D12" s="14" t="s">
        <v>93</v>
      </c>
      <c r="E12" s="7" t="s">
        <v>70</v>
      </c>
      <c r="F12" s="23">
        <v>35950</v>
      </c>
      <c r="G12" s="7" t="s">
        <v>41</v>
      </c>
      <c r="H12" s="12" t="s">
        <v>94</v>
      </c>
      <c r="I12" s="12" t="s">
        <v>95</v>
      </c>
      <c r="J12" s="12"/>
      <c r="K12" s="9"/>
      <c r="L12" s="96">
        <v>42.22</v>
      </c>
      <c r="M12" s="20">
        <f t="shared" si="0"/>
        <v>42.22</v>
      </c>
      <c r="N12" s="28">
        <f t="shared" si="1"/>
        <v>2.3299999999999983</v>
      </c>
      <c r="O12" s="6" t="str">
        <f t="shared" si="2"/>
        <v>КМС</v>
      </c>
      <c r="P12" s="5"/>
      <c r="Q12" s="19"/>
      <c r="R12" s="19"/>
      <c r="S12" s="4"/>
      <c r="T12" s="4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</row>
    <row r="13" spans="1:31" ht="14.25" customHeight="1">
      <c r="A13" s="6">
        <v>6</v>
      </c>
      <c r="B13" s="7">
        <v>27</v>
      </c>
      <c r="C13" s="7" t="s">
        <v>68</v>
      </c>
      <c r="D13" s="16" t="s">
        <v>78</v>
      </c>
      <c r="E13" s="17" t="s">
        <v>70</v>
      </c>
      <c r="F13" s="26">
        <v>35773</v>
      </c>
      <c r="G13" s="17" t="s">
        <v>79</v>
      </c>
      <c r="H13" s="13" t="s">
        <v>80</v>
      </c>
      <c r="I13" s="13" t="s">
        <v>81</v>
      </c>
      <c r="J13" s="13"/>
      <c r="K13" s="12"/>
      <c r="L13" s="96">
        <v>42.45</v>
      </c>
      <c r="M13" s="20">
        <f t="shared" si="0"/>
        <v>42.45</v>
      </c>
      <c r="N13" s="28">
        <f t="shared" si="1"/>
        <v>2.5600000000000023</v>
      </c>
      <c r="O13" s="6" t="str">
        <f t="shared" si="2"/>
        <v>КМС</v>
      </c>
      <c r="P13" s="5"/>
      <c r="Q13" s="19"/>
      <c r="R13" s="19"/>
      <c r="S13" s="4"/>
      <c r="T13" s="4"/>
      <c r="U13" s="4"/>
      <c r="V13" s="4"/>
      <c r="W13" s="7"/>
      <c r="X13" s="4"/>
      <c r="Y13" s="4"/>
      <c r="Z13" s="4"/>
      <c r="AA13" s="4"/>
      <c r="AB13" s="4"/>
      <c r="AC13" s="4"/>
      <c r="AD13" s="4"/>
      <c r="AE13" s="4"/>
    </row>
    <row r="14" spans="1:31" ht="14.25" customHeight="1">
      <c r="A14" s="6">
        <v>7</v>
      </c>
      <c r="B14" s="7">
        <v>41</v>
      </c>
      <c r="C14" s="7" t="s">
        <v>68</v>
      </c>
      <c r="D14" s="16" t="s">
        <v>157</v>
      </c>
      <c r="E14" s="17" t="s">
        <v>23</v>
      </c>
      <c r="F14" s="26">
        <v>35523</v>
      </c>
      <c r="G14" s="17" t="s">
        <v>79</v>
      </c>
      <c r="H14" s="13" t="s">
        <v>117</v>
      </c>
      <c r="I14" s="13" t="s">
        <v>56</v>
      </c>
      <c r="J14" s="13"/>
      <c r="K14" s="12"/>
      <c r="L14" s="96">
        <v>42.83</v>
      </c>
      <c r="M14" s="20">
        <f t="shared" si="0"/>
        <v>42.83</v>
      </c>
      <c r="N14" s="28">
        <f t="shared" si="1"/>
        <v>2.9399999999999977</v>
      </c>
      <c r="O14" s="6" t="str">
        <f t="shared" si="2"/>
        <v>КМС</v>
      </c>
      <c r="P14" s="5"/>
      <c r="Q14" s="19"/>
      <c r="R14" s="19"/>
      <c r="S14" s="4"/>
      <c r="T14" s="4"/>
      <c r="U14" s="4"/>
      <c r="V14" s="4"/>
      <c r="W14" s="7"/>
      <c r="X14" s="4"/>
      <c r="Y14" s="4"/>
      <c r="Z14" s="4"/>
      <c r="AA14" s="4"/>
      <c r="AB14" s="4"/>
      <c r="AC14" s="4"/>
      <c r="AD14" s="4"/>
      <c r="AE14" s="4"/>
    </row>
    <row r="15" spans="1:31" ht="14.25" customHeight="1">
      <c r="A15" s="6">
        <v>8</v>
      </c>
      <c r="B15" s="7">
        <v>39</v>
      </c>
      <c r="C15" s="7" t="s">
        <v>68</v>
      </c>
      <c r="D15" s="16" t="s">
        <v>73</v>
      </c>
      <c r="E15" s="17" t="s">
        <v>70</v>
      </c>
      <c r="F15" s="26">
        <v>35383</v>
      </c>
      <c r="G15" s="17" t="s">
        <v>41</v>
      </c>
      <c r="H15" s="13" t="s">
        <v>74</v>
      </c>
      <c r="I15" s="13" t="s">
        <v>75</v>
      </c>
      <c r="J15" s="13"/>
      <c r="K15" s="12"/>
      <c r="L15" s="96">
        <v>42.85</v>
      </c>
      <c r="M15" s="20">
        <f t="shared" si="0"/>
        <v>42.85</v>
      </c>
      <c r="N15" s="28">
        <f t="shared" si="1"/>
        <v>2.960000000000001</v>
      </c>
      <c r="O15" s="6" t="str">
        <f t="shared" si="2"/>
        <v>КМС</v>
      </c>
      <c r="P15" s="5"/>
      <c r="Q15" s="19"/>
      <c r="R15" s="19"/>
      <c r="S15" s="4"/>
      <c r="T15" s="4"/>
      <c r="U15" s="4"/>
      <c r="V15" s="4"/>
      <c r="W15" s="7"/>
      <c r="X15" s="4"/>
      <c r="Y15" s="4"/>
      <c r="Z15" s="4"/>
      <c r="AA15" s="4"/>
      <c r="AB15" s="4"/>
      <c r="AC15" s="4"/>
      <c r="AD15" s="4"/>
      <c r="AE15" s="4"/>
    </row>
    <row r="16" spans="1:31" ht="14.25" customHeight="1">
      <c r="A16" s="6">
        <v>9</v>
      </c>
      <c r="B16" s="7">
        <v>35</v>
      </c>
      <c r="C16" s="7" t="s">
        <v>72</v>
      </c>
      <c r="D16" s="16" t="s">
        <v>96</v>
      </c>
      <c r="E16" s="17" t="s">
        <v>70</v>
      </c>
      <c r="F16" s="26">
        <v>35882</v>
      </c>
      <c r="G16" s="17" t="s">
        <v>41</v>
      </c>
      <c r="H16" s="13" t="s">
        <v>97</v>
      </c>
      <c r="I16" s="13" t="s">
        <v>98</v>
      </c>
      <c r="J16" s="13"/>
      <c r="K16" s="27"/>
      <c r="L16" s="96">
        <v>43.5</v>
      </c>
      <c r="M16" s="20">
        <f t="shared" si="0"/>
        <v>43.5</v>
      </c>
      <c r="N16" s="28">
        <f t="shared" si="1"/>
        <v>3.6099999999999994</v>
      </c>
      <c r="O16" s="6" t="str">
        <f t="shared" si="2"/>
        <v>КМС</v>
      </c>
      <c r="P16" s="5"/>
      <c r="Q16" s="19"/>
      <c r="R16" s="19"/>
      <c r="S16" s="4"/>
      <c r="T16" s="4"/>
      <c r="U16" s="4"/>
      <c r="V16" s="4"/>
      <c r="W16" s="7"/>
      <c r="X16" s="4"/>
      <c r="Y16" s="4"/>
      <c r="Z16" s="4"/>
      <c r="AA16" s="4"/>
      <c r="AB16" s="4"/>
      <c r="AC16" s="4"/>
      <c r="AD16" s="4"/>
      <c r="AE16" s="4"/>
    </row>
    <row r="17" spans="1:31" ht="14.25" customHeight="1">
      <c r="A17" s="6">
        <v>10</v>
      </c>
      <c r="B17" s="7">
        <v>25</v>
      </c>
      <c r="C17" s="7" t="s">
        <v>68</v>
      </c>
      <c r="D17" s="16" t="s">
        <v>99</v>
      </c>
      <c r="E17" s="17" t="s">
        <v>70</v>
      </c>
      <c r="F17" s="26" t="s">
        <v>100</v>
      </c>
      <c r="G17" s="17" t="s">
        <v>41</v>
      </c>
      <c r="H17" s="13" t="s">
        <v>88</v>
      </c>
      <c r="I17" s="13" t="s">
        <v>101</v>
      </c>
      <c r="J17" s="13"/>
      <c r="K17" s="12"/>
      <c r="L17" s="96">
        <v>43.76</v>
      </c>
      <c r="M17" s="20">
        <f t="shared" si="0"/>
        <v>43.76</v>
      </c>
      <c r="N17" s="28">
        <f t="shared" si="1"/>
        <v>3.8699999999999974</v>
      </c>
      <c r="O17" s="6" t="s">
        <v>54</v>
      </c>
      <c r="P17" s="5"/>
      <c r="Q17" s="19"/>
      <c r="R17" s="19"/>
      <c r="S17" s="4"/>
      <c r="T17" s="4"/>
      <c r="U17" s="4"/>
      <c r="V17" s="4"/>
      <c r="W17" s="7"/>
      <c r="X17" s="4"/>
      <c r="Y17" s="4"/>
      <c r="Z17" s="4"/>
      <c r="AA17" s="4"/>
      <c r="AB17" s="4"/>
      <c r="AC17" s="4"/>
      <c r="AD17" s="4"/>
      <c r="AE17" s="4"/>
    </row>
    <row r="18" spans="1:31" ht="14.25" customHeight="1">
      <c r="A18" s="6">
        <v>11</v>
      </c>
      <c r="B18" s="7">
        <v>24</v>
      </c>
      <c r="C18" s="7" t="s">
        <v>72</v>
      </c>
      <c r="D18" s="16" t="s">
        <v>90</v>
      </c>
      <c r="E18" s="17" t="s">
        <v>70</v>
      </c>
      <c r="F18" s="26">
        <v>35767</v>
      </c>
      <c r="G18" s="17" t="s">
        <v>41</v>
      </c>
      <c r="H18" s="13" t="s">
        <v>91</v>
      </c>
      <c r="I18" s="13" t="s">
        <v>92</v>
      </c>
      <c r="J18" s="13"/>
      <c r="K18" s="27"/>
      <c r="L18" s="96">
        <v>43.91</v>
      </c>
      <c r="M18" s="20">
        <f t="shared" si="0"/>
        <v>43.91</v>
      </c>
      <c r="N18" s="28">
        <f t="shared" si="1"/>
        <v>4.019999999999996</v>
      </c>
      <c r="O18" s="6" t="s">
        <v>54</v>
      </c>
      <c r="P18" s="5"/>
      <c r="Q18" s="19"/>
      <c r="R18" s="19"/>
      <c r="S18" s="4"/>
      <c r="T18" s="4"/>
      <c r="U18" s="4"/>
      <c r="V18" s="4"/>
      <c r="W18" s="7"/>
      <c r="X18" s="4"/>
      <c r="Y18" s="4"/>
      <c r="Z18" s="4"/>
      <c r="AA18" s="4"/>
      <c r="AB18" s="4"/>
      <c r="AC18" s="4"/>
      <c r="AD18" s="4"/>
      <c r="AE18" s="4"/>
    </row>
    <row r="19" spans="1:31" ht="14.25" customHeight="1">
      <c r="A19" s="6">
        <v>12</v>
      </c>
      <c r="B19" s="7">
        <v>34</v>
      </c>
      <c r="C19" s="7" t="s">
        <v>72</v>
      </c>
      <c r="D19" s="16" t="s">
        <v>102</v>
      </c>
      <c r="E19" s="17" t="s">
        <v>70</v>
      </c>
      <c r="F19" s="26">
        <v>35899</v>
      </c>
      <c r="G19" s="17" t="s">
        <v>41</v>
      </c>
      <c r="H19" s="13" t="s">
        <v>97</v>
      </c>
      <c r="I19" s="13" t="s">
        <v>98</v>
      </c>
      <c r="J19" s="13"/>
      <c r="K19" s="27"/>
      <c r="L19" s="96">
        <v>44.43</v>
      </c>
      <c r="M19" s="20">
        <f t="shared" si="0"/>
        <v>44.43</v>
      </c>
      <c r="N19" s="28">
        <f t="shared" si="1"/>
        <v>4.539999999999999</v>
      </c>
      <c r="O19" s="6" t="s">
        <v>54</v>
      </c>
      <c r="P19" s="5"/>
      <c r="Q19" s="19"/>
      <c r="R19" s="19"/>
      <c r="S19" s="4"/>
      <c r="T19" s="4"/>
      <c r="U19" s="4"/>
      <c r="V19" s="4"/>
      <c r="W19" s="7"/>
      <c r="X19" s="4"/>
      <c r="Y19" s="4"/>
      <c r="Z19" s="4"/>
      <c r="AA19" s="4"/>
      <c r="AB19" s="4"/>
      <c r="AC19" s="4"/>
      <c r="AD19" s="4"/>
      <c r="AE19" s="4"/>
    </row>
    <row r="20" spans="1:31" ht="14.25" customHeight="1">
      <c r="A20" s="6">
        <v>13</v>
      </c>
      <c r="B20" s="7">
        <v>26</v>
      </c>
      <c r="C20" s="7" t="s">
        <v>68</v>
      </c>
      <c r="D20" s="16" t="s">
        <v>86</v>
      </c>
      <c r="E20" s="17" t="s">
        <v>70</v>
      </c>
      <c r="F20" s="26" t="s">
        <v>87</v>
      </c>
      <c r="G20" s="17" t="s">
        <v>41</v>
      </c>
      <c r="H20" s="13" t="s">
        <v>88</v>
      </c>
      <c r="I20" s="13" t="s">
        <v>89</v>
      </c>
      <c r="J20" s="13"/>
      <c r="K20" s="12"/>
      <c r="L20" s="96">
        <v>44.84</v>
      </c>
      <c r="M20" s="20">
        <f t="shared" si="0"/>
        <v>44.84</v>
      </c>
      <c r="N20" s="28">
        <f t="shared" si="1"/>
        <v>4.950000000000003</v>
      </c>
      <c r="O20" s="6" t="s">
        <v>54</v>
      </c>
      <c r="P20" s="5"/>
      <c r="Q20" s="19"/>
      <c r="R20" s="19"/>
      <c r="S20" s="4"/>
      <c r="T20" s="4"/>
      <c r="U20" s="4"/>
      <c r="V20" s="4"/>
      <c r="W20" s="7"/>
      <c r="X20" s="4"/>
      <c r="Y20" s="4"/>
      <c r="Z20" s="4"/>
      <c r="AA20" s="4"/>
      <c r="AB20" s="4"/>
      <c r="AC20" s="4"/>
      <c r="AD20" s="4"/>
      <c r="AE20" s="4"/>
    </row>
    <row r="21" spans="1:31" ht="14.25" customHeight="1">
      <c r="A21" s="6">
        <v>14</v>
      </c>
      <c r="B21" s="7">
        <v>38</v>
      </c>
      <c r="C21" s="7" t="s">
        <v>72</v>
      </c>
      <c r="D21" s="16" t="s">
        <v>82</v>
      </c>
      <c r="E21" s="17" t="s">
        <v>70</v>
      </c>
      <c r="F21" s="26" t="s">
        <v>83</v>
      </c>
      <c r="G21" s="17" t="s">
        <v>41</v>
      </c>
      <c r="H21" s="13" t="s">
        <v>84</v>
      </c>
      <c r="I21" s="13" t="s">
        <v>85</v>
      </c>
      <c r="J21" s="13"/>
      <c r="K21" s="27"/>
      <c r="L21" s="96">
        <v>45.04</v>
      </c>
      <c r="M21" s="20">
        <f t="shared" si="0"/>
        <v>45.04</v>
      </c>
      <c r="N21" s="28">
        <f t="shared" si="1"/>
        <v>5.149999999999999</v>
      </c>
      <c r="O21" s="6" t="s">
        <v>54</v>
      </c>
      <c r="P21" s="5"/>
      <c r="Q21" s="19"/>
      <c r="R21" s="19"/>
      <c r="S21" s="4"/>
      <c r="T21" s="4"/>
      <c r="U21" s="4"/>
      <c r="V21" s="4"/>
      <c r="W21" s="7"/>
      <c r="X21" s="4"/>
      <c r="Y21" s="4"/>
      <c r="Z21" s="4"/>
      <c r="AA21" s="4"/>
      <c r="AB21" s="4"/>
      <c r="AC21" s="4"/>
      <c r="AD21" s="4"/>
      <c r="AE21" s="4"/>
    </row>
    <row r="22" spans="1:31" ht="14.25" customHeight="1">
      <c r="A22" s="6">
        <v>15</v>
      </c>
      <c r="B22" s="7">
        <v>37</v>
      </c>
      <c r="C22" s="7" t="s">
        <v>72</v>
      </c>
      <c r="D22" s="16" t="s">
        <v>76</v>
      </c>
      <c r="E22" s="17" t="s">
        <v>70</v>
      </c>
      <c r="F22" s="26">
        <v>35385</v>
      </c>
      <c r="G22" s="17" t="s">
        <v>41</v>
      </c>
      <c r="H22" s="13" t="s">
        <v>71</v>
      </c>
      <c r="I22" s="13" t="s">
        <v>77</v>
      </c>
      <c r="J22" s="13"/>
      <c r="K22" s="27"/>
      <c r="L22" s="96">
        <v>45.99</v>
      </c>
      <c r="M22" s="20">
        <f t="shared" si="0"/>
        <v>45.99</v>
      </c>
      <c r="N22" s="28">
        <f t="shared" si="1"/>
        <v>6.100000000000001</v>
      </c>
      <c r="O22" s="6" t="s">
        <v>54</v>
      </c>
      <c r="P22" s="5"/>
      <c r="Q22" s="19"/>
      <c r="R22" s="19"/>
      <c r="S22" s="4"/>
      <c r="T22" s="4"/>
      <c r="U22" s="4"/>
      <c r="V22" s="4"/>
      <c r="W22" s="7"/>
      <c r="X22" s="4"/>
      <c r="Y22" s="4"/>
      <c r="Z22" s="4"/>
      <c r="AA22" s="4"/>
      <c r="AB22" s="4"/>
      <c r="AC22" s="4"/>
      <c r="AD22" s="4"/>
      <c r="AE22" s="4"/>
    </row>
    <row r="23" spans="1:31" ht="14.25" customHeight="1">
      <c r="A23" s="6">
        <v>16</v>
      </c>
      <c r="B23" s="7">
        <v>36</v>
      </c>
      <c r="C23" s="7" t="s">
        <v>68</v>
      </c>
      <c r="D23" s="16" t="s">
        <v>69</v>
      </c>
      <c r="E23" s="17" t="s">
        <v>70</v>
      </c>
      <c r="F23" s="26">
        <v>35381</v>
      </c>
      <c r="G23" s="17" t="s">
        <v>41</v>
      </c>
      <c r="H23" s="13" t="s">
        <v>71</v>
      </c>
      <c r="I23" s="13" t="s">
        <v>55</v>
      </c>
      <c r="J23" s="13"/>
      <c r="K23" s="12"/>
      <c r="L23" s="96">
        <v>46.04</v>
      </c>
      <c r="M23" s="20">
        <f t="shared" si="0"/>
        <v>46.04</v>
      </c>
      <c r="N23" s="28">
        <f t="shared" si="1"/>
        <v>6.149999999999999</v>
      </c>
      <c r="O23" s="6" t="s">
        <v>54</v>
      </c>
      <c r="P23" s="5"/>
      <c r="Q23" s="19"/>
      <c r="R23" s="19"/>
      <c r="S23" s="4"/>
      <c r="T23" s="4"/>
      <c r="U23" s="4"/>
      <c r="V23" s="4"/>
      <c r="W23" s="7"/>
      <c r="X23" s="4"/>
      <c r="Y23" s="4"/>
      <c r="Z23" s="4"/>
      <c r="AA23" s="4"/>
      <c r="AB23" s="4"/>
      <c r="AC23" s="4"/>
      <c r="AD23" s="4"/>
      <c r="AE23" s="4"/>
    </row>
    <row r="24" spans="1:31" ht="14.25" customHeight="1" hidden="1">
      <c r="A24" s="6"/>
      <c r="B24" s="7"/>
      <c r="C24" s="7"/>
      <c r="D24" s="16"/>
      <c r="E24" s="26"/>
      <c r="F24" s="26"/>
      <c r="G24" s="16"/>
      <c r="H24" s="13"/>
      <c r="I24" s="13"/>
      <c r="J24" s="13"/>
      <c r="K24" s="27"/>
      <c r="L24" s="96"/>
      <c r="M24" s="20">
        <f t="shared" si="0"/>
        <v>0</v>
      </c>
      <c r="N24" s="28"/>
      <c r="O24" s="6"/>
      <c r="P24" s="5"/>
      <c r="Q24" s="19"/>
      <c r="R24" s="19"/>
      <c r="S24" s="4"/>
      <c r="T24" s="4"/>
      <c r="U24" s="4"/>
      <c r="V24" s="4"/>
      <c r="W24" s="7"/>
      <c r="X24" s="4"/>
      <c r="Y24" s="4"/>
      <c r="Z24" s="4"/>
      <c r="AA24" s="4"/>
      <c r="AB24" s="4"/>
      <c r="AC24" s="4"/>
      <c r="AD24" s="4"/>
      <c r="AE24" s="4"/>
    </row>
    <row r="25" spans="1:31" ht="5.25" customHeight="1" thickBot="1">
      <c r="A25" s="30"/>
      <c r="B25" s="31"/>
      <c r="C25" s="31"/>
      <c r="D25" s="32"/>
      <c r="E25" s="33"/>
      <c r="F25" s="34"/>
      <c r="G25" s="34"/>
      <c r="H25" s="35"/>
      <c r="I25" s="36"/>
      <c r="J25" s="37"/>
      <c r="K25" s="75"/>
      <c r="L25" s="97"/>
      <c r="M25" s="38"/>
      <c r="N25" s="67"/>
      <c r="O25" s="30"/>
      <c r="P25" s="5"/>
      <c r="Q25" s="19"/>
      <c r="R25" s="19"/>
      <c r="S25" s="4"/>
      <c r="T25" s="4"/>
      <c r="U25" s="4"/>
      <c r="V25" s="4"/>
      <c r="W25" s="7"/>
      <c r="X25" s="4"/>
      <c r="Y25" s="4"/>
      <c r="Z25" s="4"/>
      <c r="AA25" s="4"/>
      <c r="AB25" s="4"/>
      <c r="AC25" s="4"/>
      <c r="AD25" s="4"/>
      <c r="AE25" s="4"/>
    </row>
    <row r="26" ht="17.25" customHeight="1" thickTop="1"/>
    <row r="27" spans="2:15" ht="15" customHeight="1">
      <c r="B27" s="88" t="s">
        <v>158</v>
      </c>
      <c r="D27" s="89"/>
      <c r="E27" s="89"/>
      <c r="F27" s="89"/>
      <c r="G27" s="90"/>
      <c r="H27" s="90"/>
      <c r="L27" s="90" t="s">
        <v>40</v>
      </c>
      <c r="O27" s="91"/>
    </row>
    <row r="28" spans="2:15" ht="15" customHeight="1">
      <c r="B28" s="88" t="s">
        <v>161</v>
      </c>
      <c r="D28" s="92"/>
      <c r="E28" s="93"/>
      <c r="F28" s="94"/>
      <c r="G28" s="90"/>
      <c r="H28" s="90"/>
      <c r="I28" s="13"/>
      <c r="L28" s="90" t="s">
        <v>159</v>
      </c>
      <c r="O28" s="91"/>
    </row>
    <row r="29" spans="1:37" ht="16.5" customHeight="1">
      <c r="A29" s="6"/>
      <c r="G29" s="90"/>
      <c r="H29" s="90"/>
      <c r="L29" s="90" t="s">
        <v>160</v>
      </c>
      <c r="O29" s="91"/>
      <c r="P29" s="5"/>
      <c r="Q29" s="19"/>
      <c r="R29" s="19"/>
      <c r="U29" s="4"/>
      <c r="V29" s="4"/>
      <c r="W29" s="7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</sheetData>
  <sheetProtection/>
  <mergeCells count="7">
    <mergeCell ref="A1:O1"/>
    <mergeCell ref="C6:J6"/>
    <mergeCell ref="A2:O2"/>
    <mergeCell ref="A3:O3"/>
    <mergeCell ref="A4:D4"/>
    <mergeCell ref="J4:O4"/>
    <mergeCell ref="L6:N6"/>
  </mergeCells>
  <printOptions/>
  <pageMargins left="0.4724409448818898" right="0.4724409448818898" top="0.3937007874015748" bottom="0.3937007874015748" header="0.5118110236220472" footer="0.3937007874015748"/>
  <pageSetup horizontalDpi="600" verticalDpi="600" orientation="portrait" paperSize="9" r:id="rId2"/>
  <headerFooter alignWithMargins="0">
    <oddFooter>&amp;L&amp;"Times New Roman,курсив"Главный судья соревнований&amp;R&amp;"Times New Roman,полужирный"И.В. Исаенко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rgb="FF7030A0"/>
  </sheetPr>
  <dimension ref="A1:AK50"/>
  <sheetViews>
    <sheetView view="pageBreakPreview" zoomScale="175" zoomScaleNormal="115" zoomScaleSheetLayoutView="175" zoomScalePageLayoutView="0" workbookViewId="0" topLeftCell="A4">
      <selection activeCell="L48" sqref="L48:L50"/>
    </sheetView>
  </sheetViews>
  <sheetFormatPr defaultColWidth="9.140625" defaultRowHeight="12.75"/>
  <cols>
    <col min="1" max="1" width="6.00390625" style="1" customWidth="1"/>
    <col min="2" max="2" width="4.7109375" style="1" customWidth="1"/>
    <col min="3" max="3" width="5.8515625" style="1" customWidth="1"/>
    <col min="4" max="4" width="26.28125" style="1" customWidth="1"/>
    <col min="5" max="5" width="0.71875" style="1" hidden="1" customWidth="1"/>
    <col min="6" max="6" width="0.5625" style="1" hidden="1" customWidth="1"/>
    <col min="7" max="7" width="9.00390625" style="1" customWidth="1"/>
    <col min="8" max="8" width="24.421875" style="1" customWidth="1"/>
    <col min="9" max="9" width="22.8515625" style="1" hidden="1" customWidth="1"/>
    <col min="10" max="10" width="17.28125" style="1" hidden="1" customWidth="1"/>
    <col min="11" max="11" width="0.85546875" style="1" hidden="1" customWidth="1"/>
    <col min="12" max="12" width="10.140625" style="1" customWidth="1"/>
    <col min="13" max="13" width="7.421875" style="1" hidden="1" customWidth="1"/>
    <col min="14" max="14" width="7.7109375" style="1" customWidth="1"/>
    <col min="15" max="15" width="8.00390625" style="1" customWidth="1"/>
    <col min="16" max="16" width="4.140625" style="1" customWidth="1"/>
    <col min="17" max="17" width="7.57421875" style="1" customWidth="1"/>
    <col min="18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57.75" customHeight="1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15" ht="28.5" customHeight="1">
      <c r="A2" s="156" t="str">
        <f>N_sor1</f>
        <v>Всероссийские соревнования по конькобежному спорту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</row>
    <row r="3" spans="1:15" ht="32.25" customHeight="1">
      <c r="A3" s="147" t="str">
        <f>N_sor2</f>
        <v>"КУБОК КОЛОМНЫ"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</row>
    <row r="4" spans="1:15" ht="27.75" customHeight="1" thickBot="1">
      <c r="A4" s="148" t="s">
        <v>20</v>
      </c>
      <c r="B4" s="148"/>
      <c r="C4" s="148"/>
      <c r="D4" s="148"/>
      <c r="E4" s="143"/>
      <c r="F4" s="143"/>
      <c r="G4" s="143"/>
      <c r="H4" s="143"/>
      <c r="I4" s="143"/>
      <c r="J4" s="149" t="str">
        <f>D_d1</f>
        <v>10 октября 2015 г.</v>
      </c>
      <c r="K4" s="150"/>
      <c r="L4" s="150"/>
      <c r="M4" s="150"/>
      <c r="N4" s="150"/>
      <c r="O4" s="150"/>
    </row>
    <row r="5" spans="1:15" ht="16.5" customHeight="1" thickTop="1">
      <c r="A5" s="109"/>
      <c r="B5" s="109"/>
      <c r="C5" s="109"/>
      <c r="D5" s="109"/>
      <c r="E5" s="85"/>
      <c r="F5" s="85"/>
      <c r="G5" s="85"/>
      <c r="H5" s="85"/>
      <c r="I5" s="85"/>
      <c r="J5" s="110"/>
      <c r="K5" s="111"/>
      <c r="L5" s="111"/>
      <c r="M5" s="111"/>
      <c r="N5" s="111"/>
      <c r="O5" s="111"/>
    </row>
    <row r="6" spans="2:37" ht="30.75" customHeight="1">
      <c r="B6" s="15"/>
      <c r="C6" s="145" t="str">
        <f>N_dev</f>
        <v>Юниорки</v>
      </c>
      <c r="D6" s="145"/>
      <c r="E6" s="145"/>
      <c r="F6" s="145"/>
      <c r="G6" s="145"/>
      <c r="H6" s="145"/>
      <c r="I6" s="145"/>
      <c r="J6" s="145"/>
      <c r="K6" s="15"/>
      <c r="L6" s="18" t="str">
        <f>const!C10</f>
        <v>1500 метров</v>
      </c>
      <c r="M6" s="15"/>
      <c r="N6" s="15"/>
      <c r="O6" s="15"/>
      <c r="P6" s="5"/>
      <c r="Q6" s="1" t="s">
        <v>29</v>
      </c>
      <c r="R6" s="1" t="s">
        <v>30</v>
      </c>
      <c r="U6" s="4"/>
      <c r="V6" s="4"/>
      <c r="W6" s="7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3.5" customHeight="1" thickBot="1">
      <c r="A7" s="2" t="s">
        <v>4</v>
      </c>
      <c r="B7" s="2" t="s">
        <v>0</v>
      </c>
      <c r="C7" s="10" t="s">
        <v>6</v>
      </c>
      <c r="D7" s="2" t="s">
        <v>2</v>
      </c>
      <c r="E7" s="2" t="s">
        <v>37</v>
      </c>
      <c r="F7" s="2" t="s">
        <v>1</v>
      </c>
      <c r="G7" s="2" t="s">
        <v>1</v>
      </c>
      <c r="H7" s="2" t="s">
        <v>38</v>
      </c>
      <c r="I7" s="2" t="s">
        <v>38</v>
      </c>
      <c r="J7" s="2" t="s">
        <v>7</v>
      </c>
      <c r="K7" s="2"/>
      <c r="L7" s="2" t="s">
        <v>3</v>
      </c>
      <c r="M7" s="2" t="s">
        <v>8</v>
      </c>
      <c r="N7" s="2" t="s">
        <v>11</v>
      </c>
      <c r="O7" s="2" t="s">
        <v>5</v>
      </c>
      <c r="P7" s="5"/>
      <c r="Q7" s="19"/>
      <c r="R7" s="19"/>
      <c r="U7" s="4"/>
      <c r="V7" s="4"/>
      <c r="W7" s="7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4.25" customHeight="1" thickTop="1">
      <c r="A8" s="6">
        <v>1</v>
      </c>
      <c r="B8" s="7">
        <v>32</v>
      </c>
      <c r="C8" s="24" t="s">
        <v>72</v>
      </c>
      <c r="D8" s="14" t="s">
        <v>107</v>
      </c>
      <c r="E8" s="23" t="s">
        <v>70</v>
      </c>
      <c r="F8" s="23">
        <v>35690</v>
      </c>
      <c r="G8" s="7" t="s">
        <v>79</v>
      </c>
      <c r="H8" s="12" t="s">
        <v>94</v>
      </c>
      <c r="I8" s="14" t="s">
        <v>108</v>
      </c>
      <c r="J8" s="12"/>
      <c r="K8" s="8"/>
      <c r="L8" s="138">
        <f aca="true" t="shared" si="0" ref="L8:L18">(P8*60+Q8)/86400</f>
        <v>0.0014761574074074076</v>
      </c>
      <c r="M8" s="139"/>
      <c r="N8" s="140">
        <f aca="true" t="shared" si="1" ref="N8:N18">(L8-L$8)*86400</f>
        <v>0</v>
      </c>
      <c r="O8" s="69" t="str">
        <f aca="true" t="shared" si="2" ref="O8:O18">IF(L8&lt;=140.1/86400,"КМС",IF(L8&lt;=150.9/86400,"I разр.",IF(L8&lt;=161.7/86400,"II разр.",IF(L8&lt;=175.2/86400,"III разр.",IF(L8&lt;=191.4/86400,"I юн.",IF(L8&lt;=213/86400,"II юн.",IF(L8&lt;=240/86400,"III юн.","")))))))</f>
        <v>КМС</v>
      </c>
      <c r="P8" s="5">
        <v>2</v>
      </c>
      <c r="Q8" s="19">
        <v>7.54</v>
      </c>
      <c r="R8" s="19"/>
      <c r="U8" s="4"/>
      <c r="V8" s="4"/>
      <c r="W8" s="7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4.25" customHeight="1">
      <c r="A9" s="6">
        <v>2</v>
      </c>
      <c r="B9" s="7">
        <v>27</v>
      </c>
      <c r="C9" s="7" t="s">
        <v>72</v>
      </c>
      <c r="D9" s="14" t="s">
        <v>78</v>
      </c>
      <c r="E9" s="23" t="s">
        <v>70</v>
      </c>
      <c r="F9" s="23">
        <v>35773</v>
      </c>
      <c r="G9" s="7" t="s">
        <v>79</v>
      </c>
      <c r="H9" s="12" t="s">
        <v>80</v>
      </c>
      <c r="I9" s="14" t="s">
        <v>81</v>
      </c>
      <c r="J9" s="12"/>
      <c r="K9" s="8"/>
      <c r="L9" s="141">
        <f t="shared" si="0"/>
        <v>0.001487962962962963</v>
      </c>
      <c r="M9" s="142">
        <f>ROUNDDOWN(L9*86400/2,3)</f>
        <v>64.28</v>
      </c>
      <c r="N9" s="137">
        <f t="shared" si="1"/>
        <v>1.0199999999999938</v>
      </c>
      <c r="O9" s="6" t="str">
        <f t="shared" si="2"/>
        <v>КМС</v>
      </c>
      <c r="P9" s="5">
        <v>2</v>
      </c>
      <c r="Q9" s="19">
        <v>8.56</v>
      </c>
      <c r="R9" s="19"/>
      <c r="U9" s="4"/>
      <c r="V9" s="4"/>
      <c r="W9" s="7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14.25" customHeight="1">
      <c r="A10" s="6">
        <v>3</v>
      </c>
      <c r="B10" s="7">
        <v>39</v>
      </c>
      <c r="C10" s="7" t="s">
        <v>72</v>
      </c>
      <c r="D10" s="14" t="s">
        <v>73</v>
      </c>
      <c r="E10" s="23" t="s">
        <v>70</v>
      </c>
      <c r="F10" s="23">
        <v>35383</v>
      </c>
      <c r="G10" s="7" t="s">
        <v>41</v>
      </c>
      <c r="H10" s="12" t="s">
        <v>74</v>
      </c>
      <c r="I10" s="14" t="s">
        <v>75</v>
      </c>
      <c r="J10" s="12"/>
      <c r="K10" s="8"/>
      <c r="L10" s="141">
        <f t="shared" si="0"/>
        <v>0.0015108796296296296</v>
      </c>
      <c r="M10" s="142"/>
      <c r="N10" s="137">
        <f t="shared" si="1"/>
        <v>2.999999999999982</v>
      </c>
      <c r="O10" s="6" t="str">
        <f t="shared" si="2"/>
        <v>КМС</v>
      </c>
      <c r="P10" s="5">
        <v>2</v>
      </c>
      <c r="Q10" s="19">
        <v>10.54</v>
      </c>
      <c r="R10" s="19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14.25" customHeight="1">
      <c r="A11" s="6">
        <v>4</v>
      </c>
      <c r="B11" s="7">
        <v>41</v>
      </c>
      <c r="C11" s="7" t="s">
        <v>68</v>
      </c>
      <c r="D11" s="16" t="s">
        <v>157</v>
      </c>
      <c r="E11" s="17" t="s">
        <v>23</v>
      </c>
      <c r="F11" s="26">
        <v>35523</v>
      </c>
      <c r="G11" s="17" t="s">
        <v>79</v>
      </c>
      <c r="H11" s="13" t="s">
        <v>117</v>
      </c>
      <c r="I11" s="14"/>
      <c r="J11" s="12"/>
      <c r="K11" s="8"/>
      <c r="L11" s="141">
        <f t="shared" si="0"/>
        <v>0.0015453703703703706</v>
      </c>
      <c r="M11" s="142"/>
      <c r="N11" s="137">
        <f t="shared" si="1"/>
        <v>5.980000000000001</v>
      </c>
      <c r="O11" s="6" t="str">
        <f t="shared" si="2"/>
        <v>КМС</v>
      </c>
      <c r="P11" s="5">
        <v>2</v>
      </c>
      <c r="Q11" s="19">
        <v>13.52</v>
      </c>
      <c r="R11" s="19"/>
      <c r="U11" s="4"/>
      <c r="V11" s="4"/>
      <c r="W11" s="7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4.25" customHeight="1">
      <c r="A12" s="6">
        <v>5</v>
      </c>
      <c r="B12" s="7">
        <v>25</v>
      </c>
      <c r="C12" s="7" t="s">
        <v>68</v>
      </c>
      <c r="D12" s="14" t="s">
        <v>99</v>
      </c>
      <c r="E12" s="23" t="s">
        <v>70</v>
      </c>
      <c r="F12" s="23" t="s">
        <v>100</v>
      </c>
      <c r="G12" s="7" t="s">
        <v>41</v>
      </c>
      <c r="H12" s="12" t="s">
        <v>88</v>
      </c>
      <c r="I12" s="14" t="s">
        <v>101</v>
      </c>
      <c r="J12" s="12"/>
      <c r="K12" s="9"/>
      <c r="L12" s="141">
        <f t="shared" si="0"/>
        <v>0.0015664351851851852</v>
      </c>
      <c r="M12" s="142"/>
      <c r="N12" s="137">
        <f t="shared" si="1"/>
        <v>7.79999999999999</v>
      </c>
      <c r="O12" s="6" t="str">
        <f t="shared" si="2"/>
        <v>КМС</v>
      </c>
      <c r="P12" s="5">
        <v>2</v>
      </c>
      <c r="Q12" s="19">
        <v>15.34</v>
      </c>
      <c r="R12" s="19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ht="14.25" customHeight="1">
      <c r="A13" s="6">
        <v>6</v>
      </c>
      <c r="B13" s="7">
        <v>26</v>
      </c>
      <c r="C13" s="7" t="s">
        <v>68</v>
      </c>
      <c r="D13" s="14" t="s">
        <v>86</v>
      </c>
      <c r="E13" s="23" t="s">
        <v>70</v>
      </c>
      <c r="F13" s="23" t="s">
        <v>87</v>
      </c>
      <c r="G13" s="7" t="s">
        <v>41</v>
      </c>
      <c r="H13" s="12" t="s">
        <v>88</v>
      </c>
      <c r="I13" s="14" t="s">
        <v>89</v>
      </c>
      <c r="J13" s="12"/>
      <c r="K13" s="9"/>
      <c r="L13" s="141">
        <f t="shared" si="0"/>
        <v>0.001569212962962963</v>
      </c>
      <c r="M13" s="142"/>
      <c r="N13" s="137">
        <f t="shared" si="1"/>
        <v>8.039999999999988</v>
      </c>
      <c r="O13" s="6" t="str">
        <f t="shared" si="2"/>
        <v>КМС</v>
      </c>
      <c r="P13" s="5">
        <v>2</v>
      </c>
      <c r="Q13" s="19">
        <v>15.58</v>
      </c>
      <c r="R13" s="19"/>
      <c r="U13" s="4"/>
      <c r="V13" s="4"/>
      <c r="W13" s="7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14.25" customHeight="1">
      <c r="A14" s="6">
        <v>7</v>
      </c>
      <c r="B14" s="7">
        <v>35</v>
      </c>
      <c r="C14" s="7" t="s">
        <v>68</v>
      </c>
      <c r="D14" s="14" t="s">
        <v>96</v>
      </c>
      <c r="E14" s="23" t="s">
        <v>70</v>
      </c>
      <c r="F14" s="23">
        <v>35882</v>
      </c>
      <c r="G14" s="7" t="s">
        <v>41</v>
      </c>
      <c r="H14" s="12" t="s">
        <v>97</v>
      </c>
      <c r="I14" s="14" t="s">
        <v>98</v>
      </c>
      <c r="J14" s="12"/>
      <c r="K14" s="9"/>
      <c r="L14" s="141">
        <f t="shared" si="0"/>
        <v>0.0015873842592592593</v>
      </c>
      <c r="M14" s="142"/>
      <c r="N14" s="137">
        <f t="shared" si="1"/>
        <v>9.609999999999989</v>
      </c>
      <c r="O14" s="6" t="str">
        <f t="shared" si="2"/>
        <v>КМС</v>
      </c>
      <c r="P14" s="5">
        <v>2</v>
      </c>
      <c r="Q14" s="19">
        <v>17.15</v>
      </c>
      <c r="R14" s="19"/>
      <c r="U14" s="4"/>
      <c r="V14" s="4"/>
      <c r="W14" s="7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4.25" customHeight="1">
      <c r="A15" s="6">
        <v>8</v>
      </c>
      <c r="B15" s="7">
        <v>33</v>
      </c>
      <c r="C15" s="7" t="s">
        <v>72</v>
      </c>
      <c r="D15" s="14" t="s">
        <v>93</v>
      </c>
      <c r="E15" s="23" t="s">
        <v>70</v>
      </c>
      <c r="F15" s="23">
        <v>35950</v>
      </c>
      <c r="G15" s="7" t="s">
        <v>41</v>
      </c>
      <c r="H15" s="12" t="s">
        <v>94</v>
      </c>
      <c r="I15" s="14" t="s">
        <v>95</v>
      </c>
      <c r="J15" s="12"/>
      <c r="K15" s="8"/>
      <c r="L15" s="141">
        <f t="shared" si="0"/>
        <v>0.001594675925925926</v>
      </c>
      <c r="M15" s="142"/>
      <c r="N15" s="137">
        <f t="shared" si="1"/>
        <v>10.239999999999995</v>
      </c>
      <c r="O15" s="6" t="str">
        <f t="shared" si="2"/>
        <v>КМС</v>
      </c>
      <c r="P15" s="5">
        <v>2</v>
      </c>
      <c r="Q15" s="19">
        <v>17.78</v>
      </c>
      <c r="R15" s="19"/>
      <c r="U15" s="4"/>
      <c r="V15" s="4"/>
      <c r="W15" s="7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4.25" customHeight="1">
      <c r="A16" s="6">
        <v>9</v>
      </c>
      <c r="B16" s="7">
        <v>34</v>
      </c>
      <c r="C16" s="7" t="s">
        <v>72</v>
      </c>
      <c r="D16" s="14" t="s">
        <v>102</v>
      </c>
      <c r="E16" s="7" t="s">
        <v>70</v>
      </c>
      <c r="F16" s="23">
        <v>35899</v>
      </c>
      <c r="G16" s="7" t="s">
        <v>41</v>
      </c>
      <c r="H16" s="12" t="s">
        <v>97</v>
      </c>
      <c r="I16" s="14" t="s">
        <v>98</v>
      </c>
      <c r="J16" s="12"/>
      <c r="K16" s="8"/>
      <c r="L16" s="141">
        <f t="shared" si="0"/>
        <v>0.001605787037037037</v>
      </c>
      <c r="M16" s="142"/>
      <c r="N16" s="137">
        <f t="shared" si="1"/>
        <v>11.199999999999989</v>
      </c>
      <c r="O16" s="6" t="s">
        <v>54</v>
      </c>
      <c r="P16" s="5">
        <v>2</v>
      </c>
      <c r="Q16" s="19">
        <v>18.74</v>
      </c>
      <c r="R16" s="19"/>
      <c r="U16" s="4"/>
      <c r="V16" s="4"/>
      <c r="W16" s="7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4.25" customHeight="1">
      <c r="A17" s="6">
        <v>10</v>
      </c>
      <c r="B17" s="7">
        <v>24</v>
      </c>
      <c r="C17" s="7" t="s">
        <v>68</v>
      </c>
      <c r="D17" s="14" t="s">
        <v>90</v>
      </c>
      <c r="E17" s="7" t="s">
        <v>70</v>
      </c>
      <c r="F17" s="23">
        <v>35767</v>
      </c>
      <c r="G17" s="7" t="s">
        <v>41</v>
      </c>
      <c r="H17" s="12" t="s">
        <v>91</v>
      </c>
      <c r="I17" s="14" t="s">
        <v>92</v>
      </c>
      <c r="J17" s="12"/>
      <c r="K17" s="9"/>
      <c r="L17" s="141">
        <f t="shared" si="0"/>
        <v>0.001607523148148148</v>
      </c>
      <c r="M17" s="142"/>
      <c r="N17" s="137">
        <f t="shared" si="1"/>
        <v>11.349999999999978</v>
      </c>
      <c r="O17" s="6" t="s">
        <v>54</v>
      </c>
      <c r="P17" s="5">
        <v>2</v>
      </c>
      <c r="Q17" s="19">
        <v>18.89</v>
      </c>
      <c r="R17" s="19"/>
      <c r="U17" s="4"/>
      <c r="V17" s="4"/>
      <c r="W17" s="7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4.25" customHeight="1">
      <c r="A18" s="6">
        <v>11</v>
      </c>
      <c r="B18" s="7">
        <v>38</v>
      </c>
      <c r="C18" s="7" t="s">
        <v>68</v>
      </c>
      <c r="D18" s="14" t="s">
        <v>82</v>
      </c>
      <c r="E18" s="7" t="s">
        <v>70</v>
      </c>
      <c r="F18" s="23" t="s">
        <v>83</v>
      </c>
      <c r="G18" s="7" t="s">
        <v>41</v>
      </c>
      <c r="H18" s="12" t="s">
        <v>84</v>
      </c>
      <c r="I18" s="14" t="s">
        <v>85</v>
      </c>
      <c r="J18" s="12"/>
      <c r="K18" s="9"/>
      <c r="L18" s="141">
        <f t="shared" si="0"/>
        <v>0.001650810185185185</v>
      </c>
      <c r="M18" s="142"/>
      <c r="N18" s="137">
        <f t="shared" si="1"/>
        <v>15.089999999999975</v>
      </c>
      <c r="O18" s="6" t="str">
        <f t="shared" si="2"/>
        <v>I разр.</v>
      </c>
      <c r="P18" s="5">
        <v>2</v>
      </c>
      <c r="Q18" s="19">
        <v>22.63</v>
      </c>
      <c r="R18" s="19"/>
      <c r="U18" s="4"/>
      <c r="V18" s="4"/>
      <c r="W18" s="7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6" customHeight="1" thickBot="1">
      <c r="A19" s="30"/>
      <c r="B19" s="31"/>
      <c r="C19" s="31"/>
      <c r="D19" s="36"/>
      <c r="E19" s="70"/>
      <c r="F19" s="31"/>
      <c r="G19" s="31"/>
      <c r="H19" s="37"/>
      <c r="I19" s="31"/>
      <c r="J19" s="37"/>
      <c r="K19" s="71"/>
      <c r="L19" s="72"/>
      <c r="M19" s="73"/>
      <c r="N19" s="67"/>
      <c r="O19" s="30"/>
      <c r="P19" s="5"/>
      <c r="Q19" s="19"/>
      <c r="R19" s="19"/>
      <c r="U19" s="4"/>
      <c r="V19" s="4"/>
      <c r="W19" s="7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5.25" customHeight="1" thickTop="1">
      <c r="A20" s="6"/>
      <c r="B20" s="7"/>
      <c r="C20" s="7"/>
      <c r="D20" s="16"/>
      <c r="E20" s="26"/>
      <c r="F20" s="17"/>
      <c r="G20" s="17"/>
      <c r="H20" s="13"/>
      <c r="I20" s="12"/>
      <c r="J20" s="12"/>
      <c r="K20" s="8"/>
      <c r="L20" s="21"/>
      <c r="M20" s="29"/>
      <c r="N20" s="28"/>
      <c r="O20" s="6"/>
      <c r="P20" s="5"/>
      <c r="Q20" s="19"/>
      <c r="R20" s="19"/>
      <c r="U20" s="4"/>
      <c r="V20" s="4"/>
      <c r="W20" s="7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ht="8.25" customHeight="1"/>
    <row r="22" spans="2:15" ht="13.5" customHeight="1">
      <c r="B22" s="88" t="s">
        <v>167</v>
      </c>
      <c r="C22" s="88"/>
      <c r="D22" s="112"/>
      <c r="E22" s="112"/>
      <c r="F22" s="112"/>
      <c r="G22" s="90"/>
      <c r="H22" s="90"/>
      <c r="L22" s="98"/>
      <c r="M22" s="88"/>
      <c r="N22" s="88"/>
      <c r="O22" s="91"/>
    </row>
    <row r="23" spans="2:15" ht="13.5" customHeight="1">
      <c r="B23" s="88" t="s">
        <v>169</v>
      </c>
      <c r="C23" s="88"/>
      <c r="D23" s="113"/>
      <c r="E23" s="114"/>
      <c r="F23" s="115"/>
      <c r="G23" s="90"/>
      <c r="H23" s="90"/>
      <c r="I23" s="13"/>
      <c r="L23" s="98"/>
      <c r="M23" s="88"/>
      <c r="N23" s="88"/>
      <c r="O23" s="91"/>
    </row>
    <row r="24" spans="1:37" ht="13.5" customHeight="1">
      <c r="A24" s="6"/>
      <c r="B24" s="117"/>
      <c r="C24" s="117"/>
      <c r="D24" s="118"/>
      <c r="E24" s="119"/>
      <c r="F24" s="120"/>
      <c r="G24" s="120"/>
      <c r="H24" s="116"/>
      <c r="I24" s="12"/>
      <c r="J24" s="12"/>
      <c r="K24" s="8"/>
      <c r="L24" s="98"/>
      <c r="M24" s="121"/>
      <c r="N24" s="122"/>
      <c r="O24" s="6"/>
      <c r="P24" s="5"/>
      <c r="Q24" s="19"/>
      <c r="R24" s="19"/>
      <c r="U24" s="4"/>
      <c r="V24" s="4"/>
      <c r="W24" s="7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6" spans="2:17" ht="33" customHeight="1">
      <c r="B26" s="15"/>
      <c r="C26" s="145" t="s">
        <v>179</v>
      </c>
      <c r="D26" s="145"/>
      <c r="E26" s="145"/>
      <c r="F26" s="145"/>
      <c r="G26" s="145"/>
      <c r="H26" s="145"/>
      <c r="I26" s="145"/>
      <c r="J26" s="145"/>
      <c r="K26" s="15"/>
      <c r="L26" s="18" t="s">
        <v>33</v>
      </c>
      <c r="M26" s="15"/>
      <c r="N26" s="15"/>
      <c r="O26" s="15"/>
      <c r="P26" s="5"/>
      <c r="Q26" s="1" t="s">
        <v>29</v>
      </c>
    </row>
    <row r="27" spans="1:17" ht="21" customHeight="1" thickBot="1">
      <c r="A27" s="2" t="s">
        <v>4</v>
      </c>
      <c r="B27" s="2" t="s">
        <v>0</v>
      </c>
      <c r="C27" s="10" t="s">
        <v>6</v>
      </c>
      <c r="D27" s="2" t="s">
        <v>2</v>
      </c>
      <c r="E27" s="2" t="s">
        <v>37</v>
      </c>
      <c r="F27" s="2" t="s">
        <v>1</v>
      </c>
      <c r="G27" s="2" t="s">
        <v>1</v>
      </c>
      <c r="H27" s="2" t="s">
        <v>38</v>
      </c>
      <c r="I27" s="2" t="s">
        <v>38</v>
      </c>
      <c r="J27" s="2" t="s">
        <v>7</v>
      </c>
      <c r="K27" s="2"/>
      <c r="L27" s="2" t="s">
        <v>3</v>
      </c>
      <c r="M27" s="2" t="s">
        <v>8</v>
      </c>
      <c r="N27" s="2" t="s">
        <v>11</v>
      </c>
      <c r="O27" s="2" t="s">
        <v>5</v>
      </c>
      <c r="P27" s="5"/>
      <c r="Q27" s="19"/>
    </row>
    <row r="28" spans="1:17" ht="14.25" customHeight="1" thickTop="1">
      <c r="A28" s="6">
        <v>1</v>
      </c>
      <c r="B28" s="7">
        <v>17</v>
      </c>
      <c r="C28" s="24" t="s">
        <v>68</v>
      </c>
      <c r="D28" s="14" t="s">
        <v>170</v>
      </c>
      <c r="E28" s="7" t="s">
        <v>171</v>
      </c>
      <c r="F28" s="23" t="s">
        <v>172</v>
      </c>
      <c r="G28" s="7" t="s">
        <v>41</v>
      </c>
      <c r="H28" s="12" t="s">
        <v>117</v>
      </c>
      <c r="I28" s="14" t="s">
        <v>45</v>
      </c>
      <c r="J28" s="12"/>
      <c r="K28" s="9"/>
      <c r="L28" s="138">
        <v>0.0015768518518518519</v>
      </c>
      <c r="M28" s="139"/>
      <c r="N28" s="140">
        <v>0</v>
      </c>
      <c r="O28" s="69" t="s">
        <v>41</v>
      </c>
      <c r="P28" s="5">
        <v>2</v>
      </c>
      <c r="Q28" s="19">
        <v>16.24</v>
      </c>
    </row>
    <row r="29" spans="1:17" ht="14.25" customHeight="1">
      <c r="A29" s="6">
        <v>2</v>
      </c>
      <c r="B29" s="7">
        <v>22</v>
      </c>
      <c r="C29" s="7" t="s">
        <v>72</v>
      </c>
      <c r="D29" s="14" t="s">
        <v>173</v>
      </c>
      <c r="E29" s="7" t="s">
        <v>171</v>
      </c>
      <c r="F29" s="23" t="s">
        <v>174</v>
      </c>
      <c r="G29" s="7" t="s">
        <v>41</v>
      </c>
      <c r="H29" s="12" t="s">
        <v>103</v>
      </c>
      <c r="I29" s="14" t="s">
        <v>44</v>
      </c>
      <c r="J29" s="12"/>
      <c r="K29" s="8"/>
      <c r="L29" s="141">
        <v>0.0016635416666666665</v>
      </c>
      <c r="M29" s="142"/>
      <c r="N29" s="137">
        <v>7.4899999999999824</v>
      </c>
      <c r="O29" s="6" t="s">
        <v>54</v>
      </c>
      <c r="P29" s="5">
        <v>2</v>
      </c>
      <c r="Q29" s="19">
        <v>23.73</v>
      </c>
    </row>
    <row r="30" spans="1:17" ht="14.25" customHeight="1">
      <c r="A30" s="6"/>
      <c r="B30" s="7">
        <v>23</v>
      </c>
      <c r="C30" s="7" t="s">
        <v>68</v>
      </c>
      <c r="D30" s="14" t="s">
        <v>175</v>
      </c>
      <c r="E30" s="7" t="s">
        <v>171</v>
      </c>
      <c r="F30" s="23" t="s">
        <v>176</v>
      </c>
      <c r="G30" s="7" t="s">
        <v>54</v>
      </c>
      <c r="H30" s="12" t="s">
        <v>103</v>
      </c>
      <c r="I30" s="14" t="s">
        <v>47</v>
      </c>
      <c r="J30" s="12"/>
      <c r="K30" s="8"/>
      <c r="L30" s="141" t="s">
        <v>53</v>
      </c>
      <c r="M30" s="142"/>
      <c r="N30" s="137"/>
      <c r="O30" s="6" t="s">
        <v>180</v>
      </c>
      <c r="P30" s="5"/>
      <c r="Q30" s="19"/>
    </row>
    <row r="31" spans="1:17" ht="3.75" customHeight="1" thickBot="1">
      <c r="A31" s="30"/>
      <c r="B31" s="31"/>
      <c r="C31" s="31"/>
      <c r="D31" s="36"/>
      <c r="E31" s="70"/>
      <c r="F31" s="31"/>
      <c r="G31" s="31"/>
      <c r="H31" s="37"/>
      <c r="I31" s="31"/>
      <c r="J31" s="37"/>
      <c r="K31" s="71"/>
      <c r="L31" s="72"/>
      <c r="M31" s="73"/>
      <c r="N31" s="67"/>
      <c r="O31" s="30"/>
      <c r="P31" s="5"/>
      <c r="Q31" s="19"/>
    </row>
    <row r="32" spans="1:17" ht="13.5" thickTop="1">
      <c r="A32" s="6"/>
      <c r="B32" s="7"/>
      <c r="C32" s="7"/>
      <c r="D32" s="16"/>
      <c r="E32" s="26"/>
      <c r="F32" s="17"/>
      <c r="G32" s="17"/>
      <c r="H32" s="13"/>
      <c r="I32" s="12"/>
      <c r="J32" s="12"/>
      <c r="K32" s="8"/>
      <c r="L32" s="21"/>
      <c r="M32" s="29"/>
      <c r="N32" s="28"/>
      <c r="O32" s="6"/>
      <c r="P32" s="5"/>
      <c r="Q32" s="19"/>
    </row>
    <row r="33" spans="2:15" ht="12.75">
      <c r="B33" s="88" t="s">
        <v>177</v>
      </c>
      <c r="C33" s="88"/>
      <c r="D33" s="112"/>
      <c r="E33" s="112"/>
      <c r="F33" s="112"/>
      <c r="G33" s="90"/>
      <c r="H33" s="90"/>
      <c r="L33" s="98"/>
      <c r="M33" s="88"/>
      <c r="N33" s="88"/>
      <c r="O33" s="91"/>
    </row>
    <row r="34" spans="2:15" ht="12.75">
      <c r="B34" s="88" t="s">
        <v>178</v>
      </c>
      <c r="C34" s="88"/>
      <c r="D34" s="113"/>
      <c r="E34" s="114"/>
      <c r="F34" s="115"/>
      <c r="G34" s="90"/>
      <c r="H34" s="90"/>
      <c r="I34" s="13"/>
      <c r="L34" s="98"/>
      <c r="M34" s="88"/>
      <c r="N34" s="88"/>
      <c r="O34" s="91"/>
    </row>
    <row r="35" spans="1:17" ht="12.75">
      <c r="A35" s="6"/>
      <c r="B35" s="117"/>
      <c r="C35" s="117"/>
      <c r="D35" s="118"/>
      <c r="E35" s="119"/>
      <c r="F35" s="120"/>
      <c r="G35" s="120"/>
      <c r="H35" s="116"/>
      <c r="I35" s="12"/>
      <c r="J35" s="12"/>
      <c r="K35" s="8"/>
      <c r="L35" s="98"/>
      <c r="M35" s="121"/>
      <c r="N35" s="122"/>
      <c r="O35" s="6"/>
      <c r="P35" s="5"/>
      <c r="Q35" s="19"/>
    </row>
    <row r="37" spans="2:17" ht="30" customHeight="1">
      <c r="B37" s="15"/>
      <c r="C37" s="145" t="s">
        <v>194</v>
      </c>
      <c r="D37" s="145"/>
      <c r="E37" s="145"/>
      <c r="F37" s="145"/>
      <c r="G37" s="145"/>
      <c r="H37" s="145"/>
      <c r="I37" s="145"/>
      <c r="J37" s="145"/>
      <c r="K37" s="15"/>
      <c r="L37" s="18" t="s">
        <v>33</v>
      </c>
      <c r="M37" s="15"/>
      <c r="N37" s="15"/>
      <c r="O37" s="15"/>
      <c r="P37" s="5"/>
      <c r="Q37" s="1" t="s">
        <v>29</v>
      </c>
    </row>
    <row r="38" spans="1:17" ht="20.25" customHeight="1" thickBot="1">
      <c r="A38" s="2" t="s">
        <v>4</v>
      </c>
      <c r="B38" s="2" t="s">
        <v>0</v>
      </c>
      <c r="C38" s="10" t="s">
        <v>6</v>
      </c>
      <c r="D38" s="2" t="s">
        <v>2</v>
      </c>
      <c r="E38" s="2" t="s">
        <v>37</v>
      </c>
      <c r="F38" s="2" t="s">
        <v>1</v>
      </c>
      <c r="G38" s="2" t="s">
        <v>1</v>
      </c>
      <c r="H38" s="2" t="s">
        <v>38</v>
      </c>
      <c r="I38" s="2" t="s">
        <v>38</v>
      </c>
      <c r="J38" s="2" t="s">
        <v>7</v>
      </c>
      <c r="K38" s="2"/>
      <c r="L38" s="2" t="s">
        <v>3</v>
      </c>
      <c r="M38" s="2" t="s">
        <v>8</v>
      </c>
      <c r="N38" s="2" t="s">
        <v>11</v>
      </c>
      <c r="O38" s="2" t="s">
        <v>5</v>
      </c>
      <c r="P38" s="5"/>
      <c r="Q38" s="19"/>
    </row>
    <row r="39" spans="1:17" ht="13.5" customHeight="1" thickTop="1">
      <c r="A39" s="6">
        <v>1</v>
      </c>
      <c r="B39" s="7">
        <v>16</v>
      </c>
      <c r="C39" s="24" t="s">
        <v>68</v>
      </c>
      <c r="D39" s="14" t="s">
        <v>181</v>
      </c>
      <c r="E39" s="7" t="s">
        <v>182</v>
      </c>
      <c r="F39" s="23">
        <v>36799</v>
      </c>
      <c r="G39" s="7"/>
      <c r="H39" s="12" t="s">
        <v>97</v>
      </c>
      <c r="I39" s="14" t="s">
        <v>50</v>
      </c>
      <c r="J39" s="12"/>
      <c r="K39" s="8"/>
      <c r="L39" s="138">
        <v>0.001490972222222222</v>
      </c>
      <c r="M39" s="139"/>
      <c r="N39" s="140">
        <v>0</v>
      </c>
      <c r="O39" s="69" t="s">
        <v>41</v>
      </c>
      <c r="P39" s="5">
        <v>2</v>
      </c>
      <c r="Q39" s="19">
        <v>8.82</v>
      </c>
    </row>
    <row r="40" spans="1:17" ht="13.5" customHeight="1">
      <c r="A40" s="6">
        <v>2</v>
      </c>
      <c r="B40" s="7">
        <v>4</v>
      </c>
      <c r="C40" s="7" t="s">
        <v>72</v>
      </c>
      <c r="D40" s="14" t="s">
        <v>183</v>
      </c>
      <c r="E40" s="7" t="s">
        <v>182</v>
      </c>
      <c r="F40" s="23" t="s">
        <v>184</v>
      </c>
      <c r="G40" s="7" t="s">
        <v>54</v>
      </c>
      <c r="H40" s="12" t="s">
        <v>103</v>
      </c>
      <c r="I40" s="14" t="s">
        <v>44</v>
      </c>
      <c r="J40" s="12"/>
      <c r="K40" s="8"/>
      <c r="L40" s="141">
        <v>0.0016336805555555555</v>
      </c>
      <c r="M40" s="142"/>
      <c r="N40" s="137">
        <v>12.330000000000009</v>
      </c>
      <c r="O40" s="6" t="s">
        <v>54</v>
      </c>
      <c r="P40" s="5">
        <v>2</v>
      </c>
      <c r="Q40" s="19">
        <v>21.15</v>
      </c>
    </row>
    <row r="41" spans="1:17" ht="13.5" customHeight="1">
      <c r="A41" s="6">
        <v>3</v>
      </c>
      <c r="B41" s="7">
        <v>11</v>
      </c>
      <c r="C41" s="7" t="s">
        <v>68</v>
      </c>
      <c r="D41" s="14" t="s">
        <v>185</v>
      </c>
      <c r="E41" s="7" t="s">
        <v>182</v>
      </c>
      <c r="F41" s="23">
        <v>37086</v>
      </c>
      <c r="G41" s="7" t="s">
        <v>54</v>
      </c>
      <c r="H41" s="12" t="s">
        <v>103</v>
      </c>
      <c r="I41" s="14" t="s">
        <v>47</v>
      </c>
      <c r="J41" s="12"/>
      <c r="K41" s="8"/>
      <c r="L41" s="141">
        <v>0.0016579861111111112</v>
      </c>
      <c r="M41" s="142"/>
      <c r="N41" s="137">
        <v>14.430000000000016</v>
      </c>
      <c r="O41" s="6" t="s">
        <v>54</v>
      </c>
      <c r="P41" s="5">
        <v>2</v>
      </c>
      <c r="Q41" s="19">
        <v>23.25</v>
      </c>
    </row>
    <row r="42" spans="1:17" ht="13.5" customHeight="1">
      <c r="A42" s="6">
        <v>4</v>
      </c>
      <c r="B42" s="7">
        <v>12</v>
      </c>
      <c r="C42" s="7" t="s">
        <v>72</v>
      </c>
      <c r="D42" s="14" t="s">
        <v>186</v>
      </c>
      <c r="E42" s="7" t="s">
        <v>182</v>
      </c>
      <c r="F42" s="23">
        <v>37116</v>
      </c>
      <c r="G42" s="7" t="s">
        <v>54</v>
      </c>
      <c r="H42" s="12" t="s">
        <v>103</v>
      </c>
      <c r="I42" s="14" t="s">
        <v>43</v>
      </c>
      <c r="J42" s="12"/>
      <c r="K42" s="9"/>
      <c r="L42" s="141">
        <v>0.001682638888888889</v>
      </c>
      <c r="M42" s="142">
        <v>72.69</v>
      </c>
      <c r="N42" s="137">
        <v>16.560000000000013</v>
      </c>
      <c r="O42" s="6" t="s">
        <v>54</v>
      </c>
      <c r="P42" s="5">
        <v>2</v>
      </c>
      <c r="Q42" s="19">
        <v>25.38</v>
      </c>
    </row>
    <row r="43" spans="1:17" ht="13.5" customHeight="1">
      <c r="A43" s="6">
        <v>5</v>
      </c>
      <c r="B43" s="7">
        <v>10</v>
      </c>
      <c r="C43" s="7" t="s">
        <v>72</v>
      </c>
      <c r="D43" s="14" t="s">
        <v>187</v>
      </c>
      <c r="E43" s="7" t="s">
        <v>182</v>
      </c>
      <c r="F43" s="23" t="s">
        <v>188</v>
      </c>
      <c r="G43" s="7" t="s">
        <v>54</v>
      </c>
      <c r="H43" s="12" t="s">
        <v>103</v>
      </c>
      <c r="I43" s="14" t="s">
        <v>48</v>
      </c>
      <c r="J43" s="12"/>
      <c r="K43" s="8"/>
      <c r="L43" s="141">
        <v>0.0017141203703703704</v>
      </c>
      <c r="M43" s="142"/>
      <c r="N43" s="137">
        <v>19.280000000000015</v>
      </c>
      <c r="O43" s="6" t="s">
        <v>54</v>
      </c>
      <c r="P43" s="5">
        <v>2</v>
      </c>
      <c r="Q43" s="19">
        <v>28.1</v>
      </c>
    </row>
    <row r="44" spans="1:17" ht="13.5" customHeight="1">
      <c r="A44" s="6">
        <v>6</v>
      </c>
      <c r="B44" s="7">
        <v>7</v>
      </c>
      <c r="C44" s="7" t="s">
        <v>68</v>
      </c>
      <c r="D44" s="14" t="s">
        <v>189</v>
      </c>
      <c r="E44" s="7" t="s">
        <v>182</v>
      </c>
      <c r="F44" s="23">
        <v>36956</v>
      </c>
      <c r="G44" s="7" t="s">
        <v>190</v>
      </c>
      <c r="H44" s="12" t="s">
        <v>103</v>
      </c>
      <c r="I44" s="14" t="s">
        <v>46</v>
      </c>
      <c r="J44" s="12"/>
      <c r="K44" s="9"/>
      <c r="L44" s="141">
        <v>0.001721875</v>
      </c>
      <c r="M44" s="142"/>
      <c r="N44" s="137">
        <v>19.95000000000002</v>
      </c>
      <c r="O44" s="6" t="s">
        <v>54</v>
      </c>
      <c r="P44" s="5">
        <v>2</v>
      </c>
      <c r="Q44" s="19">
        <v>28.77</v>
      </c>
    </row>
    <row r="45" spans="1:17" ht="13.5" customHeight="1">
      <c r="A45" s="6">
        <v>7</v>
      </c>
      <c r="B45" s="7">
        <v>15</v>
      </c>
      <c r="C45" s="7" t="s">
        <v>68</v>
      </c>
      <c r="D45" s="14" t="s">
        <v>191</v>
      </c>
      <c r="E45" s="7" t="s">
        <v>182</v>
      </c>
      <c r="F45" s="23">
        <v>37371</v>
      </c>
      <c r="G45" s="7" t="s">
        <v>190</v>
      </c>
      <c r="H45" s="12" t="s">
        <v>94</v>
      </c>
      <c r="I45" s="14" t="s">
        <v>45</v>
      </c>
      <c r="J45" s="12"/>
      <c r="K45" s="9"/>
      <c r="L45" s="141">
        <v>0.0018233796296296294</v>
      </c>
      <c r="M45" s="142"/>
      <c r="N45" s="137">
        <v>28.719999999999995</v>
      </c>
      <c r="O45" s="6" t="s">
        <v>190</v>
      </c>
      <c r="P45" s="5">
        <v>2</v>
      </c>
      <c r="Q45" s="19">
        <v>37.54</v>
      </c>
    </row>
    <row r="46" spans="1:17" ht="3.75" customHeight="1" thickBot="1">
      <c r="A46" s="30"/>
      <c r="B46" s="31"/>
      <c r="C46" s="31"/>
      <c r="D46" s="36"/>
      <c r="E46" s="70"/>
      <c r="F46" s="31"/>
      <c r="G46" s="31"/>
      <c r="H46" s="37"/>
      <c r="I46" s="31"/>
      <c r="J46" s="37"/>
      <c r="K46" s="71"/>
      <c r="L46" s="72"/>
      <c r="M46" s="73"/>
      <c r="N46" s="67"/>
      <c r="O46" s="30"/>
      <c r="P46" s="5"/>
      <c r="Q46" s="19"/>
    </row>
    <row r="47" spans="1:17" ht="13.5" thickTop="1">
      <c r="A47" s="6"/>
      <c r="B47" s="7"/>
      <c r="C47" s="7"/>
      <c r="D47" s="16"/>
      <c r="E47" s="26"/>
      <c r="F47" s="17"/>
      <c r="G47" s="17"/>
      <c r="H47" s="13"/>
      <c r="I47" s="12"/>
      <c r="J47" s="12"/>
      <c r="K47" s="8"/>
      <c r="L47" s="21"/>
      <c r="M47" s="29"/>
      <c r="N47" s="28"/>
      <c r="O47" s="6"/>
      <c r="P47" s="5"/>
      <c r="Q47" s="19"/>
    </row>
    <row r="48" spans="2:15" ht="12.75">
      <c r="B48" s="88" t="s">
        <v>192</v>
      </c>
      <c r="C48" s="88"/>
      <c r="D48" s="112"/>
      <c r="E48" s="112"/>
      <c r="F48" s="112"/>
      <c r="G48" s="90"/>
      <c r="H48" s="90"/>
      <c r="L48" s="98" t="s">
        <v>39</v>
      </c>
      <c r="M48" s="88"/>
      <c r="N48" s="88"/>
      <c r="O48" s="91"/>
    </row>
    <row r="49" spans="2:15" ht="12.75">
      <c r="B49" s="88" t="s">
        <v>193</v>
      </c>
      <c r="C49" s="88"/>
      <c r="D49" s="113"/>
      <c r="E49" s="114"/>
      <c r="F49" s="115"/>
      <c r="G49" s="90"/>
      <c r="H49" s="90"/>
      <c r="I49" s="13"/>
      <c r="L49" s="98" t="s">
        <v>168</v>
      </c>
      <c r="M49" s="88"/>
      <c r="N49" s="88"/>
      <c r="O49" s="91"/>
    </row>
    <row r="50" spans="1:17" ht="12.75">
      <c r="A50" s="6"/>
      <c r="B50" s="117"/>
      <c r="C50" s="117"/>
      <c r="D50" s="118"/>
      <c r="E50" s="119"/>
      <c r="F50" s="120"/>
      <c r="G50" s="120"/>
      <c r="H50" s="116"/>
      <c r="I50" s="12"/>
      <c r="J50" s="12"/>
      <c r="K50" s="8"/>
      <c r="L50" s="98" t="s">
        <v>59</v>
      </c>
      <c r="M50" s="121"/>
      <c r="N50" s="122"/>
      <c r="O50" s="6"/>
      <c r="P50" s="5"/>
      <c r="Q50" s="19"/>
    </row>
  </sheetData>
  <sheetProtection/>
  <mergeCells count="8">
    <mergeCell ref="C26:J26"/>
    <mergeCell ref="C37:J37"/>
    <mergeCell ref="A1:O1"/>
    <mergeCell ref="C6:J6"/>
    <mergeCell ref="A2:O2"/>
    <mergeCell ref="A3:O3"/>
    <mergeCell ref="A4:D4"/>
    <mergeCell ref="J4:O4"/>
  </mergeCells>
  <printOptions/>
  <pageMargins left="0.3937007874015748" right="0.31496062992125984" top="0.3937007874015748" bottom="0.3937007874015748" header="0.5118110236220472" footer="0.3937007874015748"/>
  <pageSetup horizontalDpi="600" verticalDpi="600" orientation="portrait" paperSize="9" scale="95" r:id="rId2"/>
  <headerFooter alignWithMargins="0">
    <oddFooter>&amp;L&amp;"Times New Roman,курсив"Главный судья соревнований&amp;R&amp;"Times New Roman,полужирный"И.В. Исаенко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8">
    <tabColor rgb="FF7030A0"/>
  </sheetPr>
  <dimension ref="A1:AJ47"/>
  <sheetViews>
    <sheetView tabSelected="1" view="pageBreakPreview" zoomScale="175" zoomScaleSheetLayoutView="175" zoomScalePageLayoutView="0" workbookViewId="0" topLeftCell="A1">
      <selection activeCell="A62" sqref="A62"/>
    </sheetView>
  </sheetViews>
  <sheetFormatPr defaultColWidth="9.140625" defaultRowHeight="12.75"/>
  <cols>
    <col min="1" max="1" width="5.28125" style="45" customWidth="1"/>
    <col min="2" max="2" width="5.421875" style="45" customWidth="1"/>
    <col min="3" max="3" width="6.28125" style="45" customWidth="1"/>
    <col min="4" max="4" width="24.28125" style="45" customWidth="1"/>
    <col min="5" max="5" width="9.8515625" style="45" hidden="1" customWidth="1"/>
    <col min="6" max="6" width="23.8515625" style="45" hidden="1" customWidth="1"/>
    <col min="7" max="7" width="9.57421875" style="45" customWidth="1"/>
    <col min="8" max="8" width="22.8515625" style="45" customWidth="1"/>
    <col min="9" max="10" width="2.57421875" style="45" hidden="1" customWidth="1"/>
    <col min="11" max="11" width="8.421875" style="45" customWidth="1"/>
    <col min="12" max="12" width="7.421875" style="45" hidden="1" customWidth="1"/>
    <col min="13" max="13" width="7.140625" style="45" customWidth="1"/>
    <col min="14" max="14" width="7.8515625" style="45" customWidth="1"/>
    <col min="15" max="15" width="4.140625" style="45" customWidth="1"/>
    <col min="16" max="16" width="7.28125" style="45" customWidth="1"/>
    <col min="17" max="20" width="9.140625" style="45" customWidth="1"/>
    <col min="21" max="21" width="5.421875" style="45" customWidth="1"/>
    <col min="22" max="22" width="4.28125" style="45" customWidth="1"/>
    <col min="23" max="23" width="26.8515625" style="45" customWidth="1"/>
    <col min="24" max="16384" width="9.140625" style="45" customWidth="1"/>
  </cols>
  <sheetData>
    <row r="1" spans="1:15" ht="40.5" customHeight="1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27"/>
    </row>
    <row r="2" spans="1:14" ht="42.75" customHeight="1">
      <c r="A2" s="158" t="str">
        <f>N_sor1</f>
        <v>Всероссийские соревнования по конькобежному спорту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spans="1:14" ht="36" customHeight="1">
      <c r="A3" s="159" t="str">
        <f>N_sor2</f>
        <v>"КУБОК КОЛОМНЫ"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</row>
    <row r="4" spans="1:14" ht="22.5" customHeight="1" thickBot="1">
      <c r="A4" s="160" t="s">
        <v>20</v>
      </c>
      <c r="B4" s="160"/>
      <c r="C4" s="160"/>
      <c r="D4" s="160"/>
      <c r="E4" s="144"/>
      <c r="F4" s="144"/>
      <c r="G4" s="144"/>
      <c r="H4" s="144"/>
      <c r="I4" s="161" t="str">
        <f>D_d1</f>
        <v>10 октября 2015 г.</v>
      </c>
      <c r="J4" s="162"/>
      <c r="K4" s="162"/>
      <c r="L4" s="162"/>
      <c r="M4" s="162"/>
      <c r="N4" s="162"/>
    </row>
    <row r="5" spans="1:14" ht="15" customHeight="1" thickTop="1">
      <c r="A5" s="124"/>
      <c r="B5" s="124"/>
      <c r="C5" s="124"/>
      <c r="D5" s="124"/>
      <c r="E5" s="86"/>
      <c r="F5" s="86"/>
      <c r="G5" s="86"/>
      <c r="H5" s="86"/>
      <c r="I5" s="125"/>
      <c r="J5" s="126"/>
      <c r="K5" s="126"/>
      <c r="L5" s="126"/>
      <c r="M5" s="126"/>
      <c r="N5" s="126"/>
    </row>
    <row r="6" spans="2:36" ht="30" customHeight="1">
      <c r="B6" s="46"/>
      <c r="C6" s="157" t="str">
        <f>N_un</f>
        <v>Юниоры</v>
      </c>
      <c r="D6" s="157"/>
      <c r="E6" s="157"/>
      <c r="F6" s="157"/>
      <c r="G6" s="157"/>
      <c r="H6" s="157"/>
      <c r="I6" s="157"/>
      <c r="J6" s="46"/>
      <c r="K6" s="47" t="str">
        <f>'[1]const'!C12</f>
        <v>3000 метров</v>
      </c>
      <c r="L6" s="46"/>
      <c r="M6" s="46"/>
      <c r="N6" s="46"/>
      <c r="O6" s="48"/>
      <c r="P6" s="49" t="s">
        <v>31</v>
      </c>
      <c r="Q6" s="49" t="s">
        <v>32</v>
      </c>
      <c r="T6" s="49"/>
      <c r="U6" s="49"/>
      <c r="V6" s="50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</row>
    <row r="7" spans="1:36" ht="19.5" customHeight="1" thickBot="1">
      <c r="A7" s="51" t="s">
        <v>4</v>
      </c>
      <c r="B7" s="51" t="s">
        <v>0</v>
      </c>
      <c r="C7" s="52" t="s">
        <v>6</v>
      </c>
      <c r="D7" s="51" t="s">
        <v>2</v>
      </c>
      <c r="E7" s="51" t="s">
        <v>1</v>
      </c>
      <c r="F7" s="51"/>
      <c r="G7" s="51" t="s">
        <v>1</v>
      </c>
      <c r="H7" s="51" t="s">
        <v>38</v>
      </c>
      <c r="I7" s="51" t="s">
        <v>7</v>
      </c>
      <c r="J7" s="51"/>
      <c r="K7" s="53" t="s">
        <v>3</v>
      </c>
      <c r="L7" s="53" t="s">
        <v>8</v>
      </c>
      <c r="M7" s="53" t="s">
        <v>11</v>
      </c>
      <c r="N7" s="51" t="s">
        <v>5</v>
      </c>
      <c r="O7" s="48"/>
      <c r="P7" s="54"/>
      <c r="Q7" s="54"/>
      <c r="T7" s="49"/>
      <c r="U7" s="49"/>
      <c r="V7" s="50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</row>
    <row r="8" spans="1:36" ht="15" customHeight="1" thickTop="1">
      <c r="A8" s="55">
        <v>1</v>
      </c>
      <c r="B8" s="56">
        <v>117</v>
      </c>
      <c r="C8" s="56" t="s">
        <v>72</v>
      </c>
      <c r="D8" s="57" t="s">
        <v>118</v>
      </c>
      <c r="E8" s="58" t="s">
        <v>70</v>
      </c>
      <c r="F8" s="58">
        <v>35628</v>
      </c>
      <c r="G8" s="59" t="s">
        <v>79</v>
      </c>
      <c r="H8" s="60" t="s">
        <v>117</v>
      </c>
      <c r="I8" s="60"/>
      <c r="J8" s="128"/>
      <c r="K8" s="68">
        <f aca="true" t="shared" si="0" ref="K8:K21">(O8*60+P8)/86400</f>
        <v>0.002755787037037037</v>
      </c>
      <c r="L8" s="44"/>
      <c r="M8" s="66">
        <f aca="true" t="shared" si="1" ref="M8:M21">(K8-K$8)*86400</f>
        <v>0</v>
      </c>
      <c r="N8" s="25" t="s">
        <v>79</v>
      </c>
      <c r="O8" s="48">
        <v>3</v>
      </c>
      <c r="P8" s="54">
        <v>58.1</v>
      </c>
      <c r="Q8" s="54">
        <v>48.73</v>
      </c>
      <c r="T8" s="49"/>
      <c r="U8" s="49"/>
      <c r="V8" s="50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</row>
    <row r="9" spans="1:36" ht="15" customHeight="1">
      <c r="A9" s="55">
        <v>2</v>
      </c>
      <c r="B9" s="50">
        <v>113</v>
      </c>
      <c r="C9" s="50" t="s">
        <v>68</v>
      </c>
      <c r="D9" s="57" t="s">
        <v>148</v>
      </c>
      <c r="E9" s="59" t="s">
        <v>70</v>
      </c>
      <c r="F9" s="58">
        <v>35418</v>
      </c>
      <c r="G9" s="59"/>
      <c r="H9" s="60" t="s">
        <v>149</v>
      </c>
      <c r="I9" s="60"/>
      <c r="J9" s="61"/>
      <c r="K9" s="74">
        <f t="shared" si="0"/>
        <v>0.002812268518518518</v>
      </c>
      <c r="L9" s="29"/>
      <c r="M9" s="28">
        <f t="shared" si="1"/>
        <v>4.879999999999971</v>
      </c>
      <c r="N9" s="6" t="s">
        <v>79</v>
      </c>
      <c r="O9" s="48">
        <v>4</v>
      </c>
      <c r="P9" s="54">
        <v>2.98</v>
      </c>
      <c r="Q9" s="54"/>
      <c r="T9" s="49"/>
      <c r="U9" s="49"/>
      <c r="V9" s="50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</row>
    <row r="10" spans="1:36" ht="15" customHeight="1">
      <c r="A10" s="55">
        <v>3</v>
      </c>
      <c r="B10" s="50">
        <v>119</v>
      </c>
      <c r="C10" s="50" t="s">
        <v>68</v>
      </c>
      <c r="D10" s="57" t="s">
        <v>112</v>
      </c>
      <c r="E10" s="58" t="s">
        <v>70</v>
      </c>
      <c r="F10" s="58" t="s">
        <v>113</v>
      </c>
      <c r="G10" s="59" t="s">
        <v>79</v>
      </c>
      <c r="H10" s="60" t="s">
        <v>103</v>
      </c>
      <c r="I10" s="60"/>
      <c r="J10" s="61"/>
      <c r="K10" s="74">
        <f t="shared" si="0"/>
        <v>0.0028250000000000003</v>
      </c>
      <c r="L10" s="29"/>
      <c r="M10" s="28">
        <f t="shared" si="1"/>
        <v>5.98000000000002</v>
      </c>
      <c r="N10" s="6" t="s">
        <v>79</v>
      </c>
      <c r="O10" s="48">
        <v>4</v>
      </c>
      <c r="P10" s="54">
        <v>4.08</v>
      </c>
      <c r="Q10" s="54"/>
      <c r="T10" s="49"/>
      <c r="U10" s="49"/>
      <c r="V10" s="50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</row>
    <row r="11" spans="1:36" ht="15" customHeight="1">
      <c r="A11" s="55">
        <v>4</v>
      </c>
      <c r="B11" s="50">
        <v>120</v>
      </c>
      <c r="C11" s="50" t="s">
        <v>72</v>
      </c>
      <c r="D11" s="57" t="s">
        <v>111</v>
      </c>
      <c r="E11" s="58" t="s">
        <v>70</v>
      </c>
      <c r="F11" s="58">
        <v>35307</v>
      </c>
      <c r="G11" s="59" t="s">
        <v>79</v>
      </c>
      <c r="H11" s="60" t="s">
        <v>103</v>
      </c>
      <c r="I11" s="60"/>
      <c r="J11" s="61"/>
      <c r="K11" s="74">
        <f t="shared" si="0"/>
        <v>0.002879513888888889</v>
      </c>
      <c r="L11" s="29"/>
      <c r="M11" s="28">
        <f t="shared" si="1"/>
        <v>10.690000000000001</v>
      </c>
      <c r="N11" s="6" t="str">
        <f aca="true" t="shared" si="2" ref="N11:N21">IF(K11&lt;=269/86400,"КМС",IF(K11&lt;=288/86400,"I разр.",IF(K11&lt;=309.8/86400,"II разр.",IF(K11&lt;=336.8/86400,"III разр.",IF(K11&lt;=369.2/86400,"I юн.",IF(K11&lt;=412.4/86400,"II юн.",IF(K11&lt;=466.4/86400,"III юн.","")))))))</f>
        <v>КМС</v>
      </c>
      <c r="O11" s="48">
        <v>4</v>
      </c>
      <c r="P11" s="54">
        <v>8.79</v>
      </c>
      <c r="Q11" s="54"/>
      <c r="T11" s="49"/>
      <c r="U11" s="49"/>
      <c r="V11" s="50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</row>
    <row r="12" spans="1:36" ht="15" customHeight="1">
      <c r="A12" s="55">
        <v>5</v>
      </c>
      <c r="B12" s="50">
        <v>114</v>
      </c>
      <c r="C12" s="50" t="s">
        <v>68</v>
      </c>
      <c r="D12" s="57" t="s">
        <v>146</v>
      </c>
      <c r="E12" s="59" t="s">
        <v>70</v>
      </c>
      <c r="F12" s="58">
        <v>35408</v>
      </c>
      <c r="G12" s="59"/>
      <c r="H12" s="60" t="s">
        <v>80</v>
      </c>
      <c r="I12" s="60"/>
      <c r="J12" s="61"/>
      <c r="K12" s="74">
        <f t="shared" si="0"/>
        <v>0.0028871527777777775</v>
      </c>
      <c r="L12" s="29"/>
      <c r="M12" s="28">
        <f t="shared" si="1"/>
        <v>11.349999999999978</v>
      </c>
      <c r="N12" s="6" t="str">
        <f t="shared" si="2"/>
        <v>КМС</v>
      </c>
      <c r="O12" s="48">
        <v>4</v>
      </c>
      <c r="P12" s="54">
        <v>9.45</v>
      </c>
      <c r="Q12" s="54"/>
      <c r="T12" s="49"/>
      <c r="U12" s="49"/>
      <c r="V12" s="50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</row>
    <row r="13" spans="1:36" ht="15" customHeight="1">
      <c r="A13" s="55">
        <v>6</v>
      </c>
      <c r="B13" s="50">
        <v>89</v>
      </c>
      <c r="C13" s="50" t="s">
        <v>72</v>
      </c>
      <c r="D13" s="57" t="s">
        <v>144</v>
      </c>
      <c r="E13" s="59" t="s">
        <v>70</v>
      </c>
      <c r="F13" s="58">
        <v>35963</v>
      </c>
      <c r="G13" s="59"/>
      <c r="H13" s="60" t="s">
        <v>97</v>
      </c>
      <c r="I13" s="60"/>
      <c r="J13" s="61"/>
      <c r="K13" s="74">
        <f t="shared" si="0"/>
        <v>0.0028998842592592596</v>
      </c>
      <c r="L13" s="29"/>
      <c r="M13" s="28">
        <f t="shared" si="1"/>
        <v>12.450000000000028</v>
      </c>
      <c r="N13" s="6" t="str">
        <f t="shared" si="2"/>
        <v>КМС</v>
      </c>
      <c r="O13" s="48">
        <v>4</v>
      </c>
      <c r="P13" s="54">
        <v>10.55</v>
      </c>
      <c r="Q13" s="54"/>
      <c r="T13" s="49"/>
      <c r="U13" s="49"/>
      <c r="V13" s="50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</row>
    <row r="14" spans="1:36" ht="15" customHeight="1">
      <c r="A14" s="55">
        <v>7</v>
      </c>
      <c r="B14" s="50">
        <v>90</v>
      </c>
      <c r="C14" s="50" t="s">
        <v>72</v>
      </c>
      <c r="D14" s="57" t="s">
        <v>196</v>
      </c>
      <c r="E14" s="58" t="s">
        <v>70</v>
      </c>
      <c r="F14" s="58">
        <v>35822</v>
      </c>
      <c r="G14" s="59"/>
      <c r="H14" s="60" t="s">
        <v>138</v>
      </c>
      <c r="I14" s="60"/>
      <c r="J14" s="61"/>
      <c r="K14" s="74">
        <f t="shared" si="0"/>
        <v>0.0029171296296296293</v>
      </c>
      <c r="L14" s="29"/>
      <c r="M14" s="28">
        <f t="shared" si="1"/>
        <v>13.939999999999971</v>
      </c>
      <c r="N14" s="6" t="str">
        <f t="shared" si="2"/>
        <v>КМС</v>
      </c>
      <c r="O14" s="48">
        <v>4</v>
      </c>
      <c r="P14" s="54">
        <v>12.04</v>
      </c>
      <c r="Q14" s="54"/>
      <c r="T14" s="49"/>
      <c r="U14" s="49"/>
      <c r="V14" s="50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</row>
    <row r="15" spans="1:36" ht="15" customHeight="1">
      <c r="A15" s="55">
        <v>8</v>
      </c>
      <c r="B15" s="50">
        <v>88</v>
      </c>
      <c r="C15" s="50" t="s">
        <v>72</v>
      </c>
      <c r="D15" s="57" t="s">
        <v>165</v>
      </c>
      <c r="E15" s="58" t="s">
        <v>70</v>
      </c>
      <c r="F15" s="58">
        <v>35953</v>
      </c>
      <c r="G15" s="59"/>
      <c r="H15" s="60" t="s">
        <v>97</v>
      </c>
      <c r="I15" s="60"/>
      <c r="J15" s="61"/>
      <c r="K15" s="74">
        <f t="shared" si="0"/>
        <v>0.002928240740740741</v>
      </c>
      <c r="L15" s="29"/>
      <c r="M15" s="28">
        <f t="shared" si="1"/>
        <v>14.900000000000004</v>
      </c>
      <c r="N15" s="6" t="str">
        <f t="shared" si="2"/>
        <v>КМС</v>
      </c>
      <c r="O15" s="48">
        <v>4</v>
      </c>
      <c r="P15" s="54">
        <v>13</v>
      </c>
      <c r="Q15" s="54"/>
      <c r="T15" s="49"/>
      <c r="U15" s="49"/>
      <c r="V15" s="50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</row>
    <row r="16" spans="1:36" ht="15" customHeight="1">
      <c r="A16" s="55">
        <v>9</v>
      </c>
      <c r="B16" s="50">
        <v>118</v>
      </c>
      <c r="C16" s="50" t="s">
        <v>68</v>
      </c>
      <c r="D16" s="57" t="s">
        <v>131</v>
      </c>
      <c r="E16" s="58" t="s">
        <v>70</v>
      </c>
      <c r="F16" s="58" t="s">
        <v>132</v>
      </c>
      <c r="G16" s="59" t="s">
        <v>79</v>
      </c>
      <c r="H16" s="60" t="s">
        <v>103</v>
      </c>
      <c r="I16" s="60"/>
      <c r="J16" s="61"/>
      <c r="K16" s="74">
        <f t="shared" si="0"/>
        <v>0.0029405092592592595</v>
      </c>
      <c r="L16" s="29"/>
      <c r="M16" s="28">
        <f t="shared" si="1"/>
        <v>15.960000000000015</v>
      </c>
      <c r="N16" s="6" t="str">
        <f t="shared" si="2"/>
        <v>КМС</v>
      </c>
      <c r="O16" s="48">
        <v>4</v>
      </c>
      <c r="P16" s="54">
        <v>14.06</v>
      </c>
      <c r="Q16" s="54"/>
      <c r="T16" s="49"/>
      <c r="U16" s="49"/>
      <c r="V16" s="50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</row>
    <row r="17" spans="1:36" ht="15" customHeight="1">
      <c r="A17" s="55">
        <v>10</v>
      </c>
      <c r="B17" s="50">
        <v>115</v>
      </c>
      <c r="C17" s="50" t="s">
        <v>72</v>
      </c>
      <c r="D17" s="57" t="s">
        <v>115</v>
      </c>
      <c r="E17" s="58" t="s">
        <v>70</v>
      </c>
      <c r="F17" s="58" t="s">
        <v>116</v>
      </c>
      <c r="G17" s="59" t="s">
        <v>79</v>
      </c>
      <c r="H17" s="60" t="s">
        <v>117</v>
      </c>
      <c r="I17" s="60"/>
      <c r="J17" s="61"/>
      <c r="K17" s="74">
        <f t="shared" si="0"/>
        <v>0.002983680555555556</v>
      </c>
      <c r="L17" s="29"/>
      <c r="M17" s="28">
        <f t="shared" si="1"/>
        <v>19.690000000000023</v>
      </c>
      <c r="N17" s="6" t="str">
        <f t="shared" si="2"/>
        <v>КМС</v>
      </c>
      <c r="O17" s="48">
        <v>4</v>
      </c>
      <c r="P17" s="54">
        <v>17.79</v>
      </c>
      <c r="Q17" s="54"/>
      <c r="T17" s="49"/>
      <c r="U17" s="49"/>
      <c r="V17" s="50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</row>
    <row r="18" spans="1:36" ht="15" customHeight="1">
      <c r="A18" s="55">
        <v>11</v>
      </c>
      <c r="B18" s="50">
        <v>110</v>
      </c>
      <c r="C18" s="50" t="s">
        <v>68</v>
      </c>
      <c r="D18" s="57" t="s">
        <v>124</v>
      </c>
      <c r="E18" s="58" t="s">
        <v>70</v>
      </c>
      <c r="F18" s="58" t="s">
        <v>125</v>
      </c>
      <c r="G18" s="59" t="s">
        <v>41</v>
      </c>
      <c r="H18" s="60" t="s">
        <v>123</v>
      </c>
      <c r="I18" s="60"/>
      <c r="J18" s="61"/>
      <c r="K18" s="74">
        <f t="shared" si="0"/>
        <v>0.003010185185185185</v>
      </c>
      <c r="L18" s="29"/>
      <c r="M18" s="28">
        <f t="shared" si="1"/>
        <v>21.979999999999997</v>
      </c>
      <c r="N18" s="6" t="str">
        <f t="shared" si="2"/>
        <v>КМС</v>
      </c>
      <c r="O18" s="48">
        <v>4</v>
      </c>
      <c r="P18" s="54">
        <v>20.08</v>
      </c>
      <c r="Q18" s="54"/>
      <c r="T18" s="49"/>
      <c r="U18" s="49"/>
      <c r="V18" s="50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</row>
    <row r="19" spans="1:36" ht="15" customHeight="1">
      <c r="A19" s="55">
        <v>12</v>
      </c>
      <c r="B19" s="50">
        <v>127</v>
      </c>
      <c r="C19" s="50" t="s">
        <v>68</v>
      </c>
      <c r="D19" s="57" t="s">
        <v>151</v>
      </c>
      <c r="E19" s="59" t="s">
        <v>70</v>
      </c>
      <c r="F19" s="58">
        <v>35422</v>
      </c>
      <c r="G19" s="59" t="s">
        <v>79</v>
      </c>
      <c r="H19" s="60" t="s">
        <v>143</v>
      </c>
      <c r="I19" s="60"/>
      <c r="J19" s="61"/>
      <c r="K19" s="74">
        <f t="shared" si="0"/>
        <v>0.0030386574074074075</v>
      </c>
      <c r="L19" s="29"/>
      <c r="M19" s="28">
        <f t="shared" si="1"/>
        <v>24.44</v>
      </c>
      <c r="N19" s="6" t="str">
        <f t="shared" si="2"/>
        <v>КМС</v>
      </c>
      <c r="O19" s="48">
        <v>4</v>
      </c>
      <c r="P19" s="54">
        <v>22.54</v>
      </c>
      <c r="Q19" s="54"/>
      <c r="T19" s="49"/>
      <c r="U19" s="49"/>
      <c r="V19" s="50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</row>
    <row r="20" spans="1:36" ht="15" customHeight="1">
      <c r="A20" s="55">
        <v>13</v>
      </c>
      <c r="B20" s="50">
        <v>126</v>
      </c>
      <c r="C20" s="50" t="s">
        <v>68</v>
      </c>
      <c r="D20" s="57" t="s">
        <v>126</v>
      </c>
      <c r="E20" s="58" t="s">
        <v>70</v>
      </c>
      <c r="F20" s="58">
        <v>35640</v>
      </c>
      <c r="G20" s="59" t="s">
        <v>41</v>
      </c>
      <c r="H20" s="60" t="s">
        <v>127</v>
      </c>
      <c r="I20" s="60"/>
      <c r="J20" s="61"/>
      <c r="K20" s="74">
        <f t="shared" si="0"/>
        <v>0.0031709490740740743</v>
      </c>
      <c r="L20" s="29"/>
      <c r="M20" s="28">
        <f t="shared" si="1"/>
        <v>35.87000000000002</v>
      </c>
      <c r="N20" s="6" t="str">
        <f t="shared" si="2"/>
        <v>I разр.</v>
      </c>
      <c r="O20" s="48">
        <v>4</v>
      </c>
      <c r="P20" s="54">
        <v>33.97</v>
      </c>
      <c r="Q20" s="54"/>
      <c r="T20" s="49"/>
      <c r="U20" s="49"/>
      <c r="V20" s="50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</row>
    <row r="21" spans="1:36" ht="15" customHeight="1">
      <c r="A21" s="55">
        <v>14</v>
      </c>
      <c r="B21" s="50">
        <v>121</v>
      </c>
      <c r="C21" s="50" t="s">
        <v>68</v>
      </c>
      <c r="D21" s="57" t="s">
        <v>129</v>
      </c>
      <c r="E21" s="58" t="s">
        <v>70</v>
      </c>
      <c r="F21" s="58">
        <v>35613</v>
      </c>
      <c r="G21" s="59" t="s">
        <v>41</v>
      </c>
      <c r="H21" s="60" t="s">
        <v>103</v>
      </c>
      <c r="I21" s="60"/>
      <c r="J21" s="61"/>
      <c r="K21" s="74">
        <f t="shared" si="0"/>
        <v>0.0032123842592592594</v>
      </c>
      <c r="L21" s="29"/>
      <c r="M21" s="28">
        <f t="shared" si="1"/>
        <v>39.45000000000002</v>
      </c>
      <c r="N21" s="6" t="str">
        <f t="shared" si="2"/>
        <v>I разр.</v>
      </c>
      <c r="O21" s="48">
        <v>4</v>
      </c>
      <c r="P21" s="54">
        <v>37.55</v>
      </c>
      <c r="Q21" s="54"/>
      <c r="T21" s="49"/>
      <c r="U21" s="49"/>
      <c r="V21" s="50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</row>
    <row r="22" spans="1:36" ht="6" customHeight="1" thickBot="1">
      <c r="A22" s="76"/>
      <c r="B22" s="77"/>
      <c r="C22" s="77"/>
      <c r="D22" s="78"/>
      <c r="E22" s="79"/>
      <c r="F22" s="79"/>
      <c r="G22" s="80"/>
      <c r="H22" s="80"/>
      <c r="I22" s="80"/>
      <c r="J22" s="81"/>
      <c r="K22" s="82"/>
      <c r="L22" s="83"/>
      <c r="M22" s="84"/>
      <c r="N22" s="76"/>
      <c r="O22" s="48"/>
      <c r="P22" s="54"/>
      <c r="Q22" s="54"/>
      <c r="T22" s="49"/>
      <c r="U22" s="49"/>
      <c r="V22" s="50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</row>
    <row r="23" ht="13.5" thickTop="1"/>
    <row r="24" spans="2:14" s="1" customFormat="1" ht="15" customHeight="1">
      <c r="B24" s="88" t="s">
        <v>195</v>
      </c>
      <c r="D24" s="89"/>
      <c r="E24" s="89"/>
      <c r="F24" s="90"/>
      <c r="G24" s="90"/>
      <c r="K24" s="98"/>
      <c r="N24" s="91"/>
    </row>
    <row r="25" spans="2:14" s="1" customFormat="1" ht="15" customHeight="1">
      <c r="B25" s="88" t="s">
        <v>197</v>
      </c>
      <c r="D25" s="92"/>
      <c r="E25" s="94"/>
      <c r="F25" s="90"/>
      <c r="G25" s="90"/>
      <c r="H25" s="13"/>
      <c r="K25" s="98"/>
      <c r="N25" s="91"/>
    </row>
    <row r="26" spans="1:36" s="1" customFormat="1" ht="16.5" customHeight="1">
      <c r="A26" s="6"/>
      <c r="B26" s="7"/>
      <c r="C26" s="7"/>
      <c r="D26" s="16"/>
      <c r="E26" s="17"/>
      <c r="F26" s="17"/>
      <c r="G26" s="13"/>
      <c r="H26" s="12"/>
      <c r="I26" s="12"/>
      <c r="J26" s="8"/>
      <c r="K26" s="98"/>
      <c r="L26" s="29"/>
      <c r="M26" s="28"/>
      <c r="N26" s="6"/>
      <c r="O26" s="5"/>
      <c r="P26" s="19"/>
      <c r="Q26" s="19"/>
      <c r="T26" s="4"/>
      <c r="U26" s="4"/>
      <c r="V26" s="7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s="1" customFormat="1" ht="16.5" customHeight="1">
      <c r="A27" s="6"/>
      <c r="B27" s="7"/>
      <c r="C27" s="7"/>
      <c r="D27" s="16"/>
      <c r="E27" s="17"/>
      <c r="F27" s="17"/>
      <c r="G27" s="13"/>
      <c r="H27" s="12"/>
      <c r="I27" s="12"/>
      <c r="J27" s="8"/>
      <c r="K27" s="90"/>
      <c r="L27" s="29"/>
      <c r="M27" s="28"/>
      <c r="N27" s="6"/>
      <c r="O27" s="5"/>
      <c r="P27" s="19"/>
      <c r="Q27" s="19"/>
      <c r="T27" s="4"/>
      <c r="U27" s="4"/>
      <c r="V27" s="7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2:16" ht="28.5" customHeight="1">
      <c r="B28" s="46"/>
      <c r="C28" s="157" t="s">
        <v>223</v>
      </c>
      <c r="D28" s="157"/>
      <c r="E28" s="157"/>
      <c r="F28" s="157"/>
      <c r="G28" s="157"/>
      <c r="H28" s="157"/>
      <c r="I28" s="157"/>
      <c r="J28" s="46"/>
      <c r="K28" s="47" t="s">
        <v>36</v>
      </c>
      <c r="L28" s="46"/>
      <c r="M28" s="46"/>
      <c r="N28" s="46"/>
      <c r="O28" s="48"/>
      <c r="P28" s="49" t="s">
        <v>31</v>
      </c>
    </row>
    <row r="29" spans="1:16" ht="19.5" customHeight="1" thickBot="1">
      <c r="A29" s="51" t="s">
        <v>4</v>
      </c>
      <c r="B29" s="51" t="s">
        <v>0</v>
      </c>
      <c r="C29" s="52" t="s">
        <v>6</v>
      </c>
      <c r="D29" s="51" t="s">
        <v>2</v>
      </c>
      <c r="E29" s="51" t="s">
        <v>1</v>
      </c>
      <c r="F29" s="51"/>
      <c r="G29" s="51" t="s">
        <v>1</v>
      </c>
      <c r="H29" s="51" t="s">
        <v>38</v>
      </c>
      <c r="I29" s="51" t="s">
        <v>7</v>
      </c>
      <c r="J29" s="51"/>
      <c r="K29" s="53" t="s">
        <v>3</v>
      </c>
      <c r="L29" s="53" t="s">
        <v>8</v>
      </c>
      <c r="M29" s="53" t="s">
        <v>11</v>
      </c>
      <c r="N29" s="51" t="s">
        <v>5</v>
      </c>
      <c r="O29" s="48"/>
      <c r="P29" s="54"/>
    </row>
    <row r="30" spans="1:16" ht="13.5" thickTop="1">
      <c r="A30" s="55">
        <v>1</v>
      </c>
      <c r="B30" s="56">
        <v>124</v>
      </c>
      <c r="C30" s="56" t="s">
        <v>72</v>
      </c>
      <c r="D30" s="57" t="s">
        <v>198</v>
      </c>
      <c r="E30" s="58" t="s">
        <v>70</v>
      </c>
      <c r="F30" s="58" t="s">
        <v>199</v>
      </c>
      <c r="G30" s="59" t="s">
        <v>41</v>
      </c>
      <c r="H30" s="60" t="s">
        <v>103</v>
      </c>
      <c r="I30" s="60"/>
      <c r="J30" s="128"/>
      <c r="K30" s="68">
        <v>0.00275</v>
      </c>
      <c r="L30" s="44"/>
      <c r="M30" s="28">
        <f>(K30-K$30)*86400</f>
        <v>0</v>
      </c>
      <c r="N30" s="25" t="s">
        <v>79</v>
      </c>
      <c r="O30" s="48">
        <v>3</v>
      </c>
      <c r="P30" s="54">
        <v>57.6</v>
      </c>
    </row>
    <row r="31" spans="1:16" ht="12.75">
      <c r="A31" s="55">
        <v>2</v>
      </c>
      <c r="B31" s="50">
        <v>91</v>
      </c>
      <c r="C31" s="50" t="s">
        <v>72</v>
      </c>
      <c r="D31" s="57" t="s">
        <v>200</v>
      </c>
      <c r="E31" s="58" t="s">
        <v>171</v>
      </c>
      <c r="F31" s="58" t="s">
        <v>201</v>
      </c>
      <c r="G31" s="59" t="s">
        <v>41</v>
      </c>
      <c r="H31" s="60" t="s">
        <v>103</v>
      </c>
      <c r="I31" s="60"/>
      <c r="J31" s="61"/>
      <c r="K31" s="74">
        <v>0.002879050925925926</v>
      </c>
      <c r="L31" s="29"/>
      <c r="M31" s="28">
        <f aca="true" t="shared" si="3" ref="M31:M42">(K31-K$30)*86400</f>
        <v>11.150000000000016</v>
      </c>
      <c r="N31" s="6" t="str">
        <f aca="true" t="shared" si="4" ref="N31:N39">IF(K31&lt;=269/86400,"КМС",IF(K31&lt;=288/86400,"I разр.",IF(K31&lt;=309.8/86400,"II разр.",IF(K31&lt;=336.8/86400,"III разр.",IF(K31&lt;=369.2/86400,"I юн.",IF(K31&lt;=412.4/86400,"II юн.",IF(K31&lt;=466.4/86400,"III юн.","")))))))</f>
        <v>КМС</v>
      </c>
      <c r="O31" s="48">
        <v>4</v>
      </c>
      <c r="P31" s="54">
        <v>8.75</v>
      </c>
    </row>
    <row r="32" spans="1:16" ht="12.75">
      <c r="A32" s="55">
        <v>3</v>
      </c>
      <c r="B32" s="50">
        <v>93</v>
      </c>
      <c r="C32" s="50" t="s">
        <v>72</v>
      </c>
      <c r="D32" s="57" t="s">
        <v>202</v>
      </c>
      <c r="E32" s="58" t="s">
        <v>171</v>
      </c>
      <c r="F32" s="58" t="s">
        <v>203</v>
      </c>
      <c r="G32" s="59" t="s">
        <v>41</v>
      </c>
      <c r="H32" s="60" t="s">
        <v>103</v>
      </c>
      <c r="I32" s="60"/>
      <c r="J32" s="61"/>
      <c r="K32" s="74">
        <v>0.0029503472222222223</v>
      </c>
      <c r="L32" s="29"/>
      <c r="M32" s="28">
        <f t="shared" si="3"/>
        <v>17.310000000000016</v>
      </c>
      <c r="N32" s="6" t="str">
        <f t="shared" si="4"/>
        <v>КМС</v>
      </c>
      <c r="O32" s="48">
        <v>4</v>
      </c>
      <c r="P32" s="54">
        <v>14.91</v>
      </c>
    </row>
    <row r="33" spans="1:16" ht="12.75">
      <c r="A33" s="55">
        <v>4</v>
      </c>
      <c r="B33" s="50">
        <v>99</v>
      </c>
      <c r="C33" s="50" t="s">
        <v>68</v>
      </c>
      <c r="D33" s="57" t="s">
        <v>204</v>
      </c>
      <c r="E33" s="59" t="s">
        <v>171</v>
      </c>
      <c r="F33" s="58" t="s">
        <v>205</v>
      </c>
      <c r="G33" s="59" t="s">
        <v>41</v>
      </c>
      <c r="H33" s="60" t="s">
        <v>103</v>
      </c>
      <c r="I33" s="60"/>
      <c r="J33" s="61"/>
      <c r="K33" s="74">
        <v>0.003016550925925926</v>
      </c>
      <c r="L33" s="29"/>
      <c r="M33" s="28">
        <f t="shared" si="3"/>
        <v>23.03000000000002</v>
      </c>
      <c r="N33" s="6" t="str">
        <f t="shared" si="4"/>
        <v>КМС</v>
      </c>
      <c r="O33" s="48">
        <v>4</v>
      </c>
      <c r="P33" s="54">
        <v>20.63</v>
      </c>
    </row>
    <row r="34" spans="1:16" ht="12.75">
      <c r="A34" s="55">
        <v>5</v>
      </c>
      <c r="B34" s="50">
        <v>86</v>
      </c>
      <c r="C34" s="50" t="s">
        <v>68</v>
      </c>
      <c r="D34" s="57" t="s">
        <v>206</v>
      </c>
      <c r="E34" s="58" t="s">
        <v>171</v>
      </c>
      <c r="F34" s="58" t="s">
        <v>207</v>
      </c>
      <c r="G34" s="59" t="s">
        <v>41</v>
      </c>
      <c r="H34" s="60" t="s">
        <v>88</v>
      </c>
      <c r="I34" s="60"/>
      <c r="J34" s="61"/>
      <c r="K34" s="74">
        <v>0.0030174768518518515</v>
      </c>
      <c r="L34" s="29"/>
      <c r="M34" s="28">
        <f t="shared" si="3"/>
        <v>23.10999999999998</v>
      </c>
      <c r="N34" s="6" t="str">
        <f t="shared" si="4"/>
        <v>КМС</v>
      </c>
      <c r="O34" s="48">
        <v>4</v>
      </c>
      <c r="P34" s="54">
        <v>20.71</v>
      </c>
    </row>
    <row r="35" spans="1:16" ht="12.75">
      <c r="A35" s="55">
        <v>6</v>
      </c>
      <c r="B35" s="50">
        <v>108</v>
      </c>
      <c r="C35" s="50" t="s">
        <v>72</v>
      </c>
      <c r="D35" s="57" t="s">
        <v>208</v>
      </c>
      <c r="E35" s="58" t="s">
        <v>171</v>
      </c>
      <c r="F35" s="58">
        <v>36207</v>
      </c>
      <c r="G35" s="59" t="s">
        <v>41</v>
      </c>
      <c r="H35" s="60" t="s">
        <v>117</v>
      </c>
      <c r="I35" s="60"/>
      <c r="J35" s="61"/>
      <c r="K35" s="74">
        <v>0.003044675925925926</v>
      </c>
      <c r="L35" s="29"/>
      <c r="M35" s="28">
        <f t="shared" si="3"/>
        <v>25.460000000000015</v>
      </c>
      <c r="N35" s="6" t="str">
        <f t="shared" si="4"/>
        <v>КМС</v>
      </c>
      <c r="O35" s="48">
        <v>4</v>
      </c>
      <c r="P35" s="54">
        <v>23.06</v>
      </c>
    </row>
    <row r="36" spans="1:16" ht="12.75">
      <c r="A36" s="55">
        <v>7</v>
      </c>
      <c r="B36" s="50">
        <v>101</v>
      </c>
      <c r="C36" s="50" t="s">
        <v>68</v>
      </c>
      <c r="D36" s="57" t="s">
        <v>209</v>
      </c>
      <c r="E36" s="58" t="s">
        <v>171</v>
      </c>
      <c r="F36" s="58" t="s">
        <v>210</v>
      </c>
      <c r="G36" s="59" t="s">
        <v>41</v>
      </c>
      <c r="H36" s="60" t="s">
        <v>103</v>
      </c>
      <c r="I36" s="60"/>
      <c r="J36" s="61"/>
      <c r="K36" s="74">
        <v>0.003055787037037037</v>
      </c>
      <c r="L36" s="29"/>
      <c r="M36" s="28">
        <f t="shared" si="3"/>
        <v>26.42000000000001</v>
      </c>
      <c r="N36" s="6" t="str">
        <f t="shared" si="4"/>
        <v>КМС</v>
      </c>
      <c r="O36" s="48">
        <v>4</v>
      </c>
      <c r="P36" s="54">
        <v>24.02</v>
      </c>
    </row>
    <row r="37" spans="1:16" ht="12.75">
      <c r="A37" s="55">
        <v>8</v>
      </c>
      <c r="B37" s="50">
        <v>109</v>
      </c>
      <c r="C37" s="50" t="s">
        <v>68</v>
      </c>
      <c r="D37" s="57" t="s">
        <v>211</v>
      </c>
      <c r="E37" s="59" t="s">
        <v>171</v>
      </c>
      <c r="F37" s="58" t="s">
        <v>212</v>
      </c>
      <c r="G37" s="59" t="s">
        <v>41</v>
      </c>
      <c r="H37" s="60" t="s">
        <v>143</v>
      </c>
      <c r="I37" s="60"/>
      <c r="J37" s="61"/>
      <c r="K37" s="74">
        <v>0.003065393518518519</v>
      </c>
      <c r="L37" s="29"/>
      <c r="M37" s="28">
        <f t="shared" si="3"/>
        <v>27.25000000000005</v>
      </c>
      <c r="N37" s="6" t="str">
        <f t="shared" si="4"/>
        <v>КМС</v>
      </c>
      <c r="O37" s="48">
        <v>4</v>
      </c>
      <c r="P37" s="54">
        <v>24.85</v>
      </c>
    </row>
    <row r="38" spans="1:16" ht="12.75">
      <c r="A38" s="55">
        <v>9</v>
      </c>
      <c r="B38" s="50">
        <v>105</v>
      </c>
      <c r="C38" s="50" t="s">
        <v>68</v>
      </c>
      <c r="D38" s="57" t="s">
        <v>213</v>
      </c>
      <c r="E38" s="58" t="s">
        <v>171</v>
      </c>
      <c r="F38" s="58" t="s">
        <v>214</v>
      </c>
      <c r="G38" s="59" t="s">
        <v>41</v>
      </c>
      <c r="H38" s="60" t="s">
        <v>103</v>
      </c>
      <c r="I38" s="60"/>
      <c r="J38" s="61"/>
      <c r="K38" s="74">
        <v>0.003066087962962963</v>
      </c>
      <c r="L38" s="29"/>
      <c r="M38" s="28">
        <f t="shared" si="3"/>
        <v>27.31000000000003</v>
      </c>
      <c r="N38" s="6" t="str">
        <f t="shared" si="4"/>
        <v>КМС</v>
      </c>
      <c r="O38" s="48">
        <v>4</v>
      </c>
      <c r="P38" s="54">
        <v>24.91</v>
      </c>
    </row>
    <row r="39" spans="1:16" ht="12.75">
      <c r="A39" s="55">
        <v>10</v>
      </c>
      <c r="B39" s="50">
        <v>92</v>
      </c>
      <c r="C39" s="50" t="s">
        <v>72</v>
      </c>
      <c r="D39" s="57" t="s">
        <v>215</v>
      </c>
      <c r="E39" s="58" t="s">
        <v>171</v>
      </c>
      <c r="F39" s="58" t="s">
        <v>216</v>
      </c>
      <c r="G39" s="59" t="s">
        <v>41</v>
      </c>
      <c r="H39" s="60" t="s">
        <v>103</v>
      </c>
      <c r="I39" s="60"/>
      <c r="J39" s="61"/>
      <c r="K39" s="74">
        <v>0.003076736111111111</v>
      </c>
      <c r="L39" s="29"/>
      <c r="M39" s="28">
        <f t="shared" si="3"/>
        <v>28.22999999999999</v>
      </c>
      <c r="N39" s="6" t="str">
        <f t="shared" si="4"/>
        <v>КМС</v>
      </c>
      <c r="O39" s="48">
        <v>4</v>
      </c>
      <c r="P39" s="54">
        <v>25.83</v>
      </c>
    </row>
    <row r="40" spans="1:16" ht="12.75">
      <c r="A40" s="55">
        <v>11</v>
      </c>
      <c r="B40" s="50">
        <v>97</v>
      </c>
      <c r="C40" s="50" t="s">
        <v>72</v>
      </c>
      <c r="D40" s="57" t="s">
        <v>217</v>
      </c>
      <c r="E40" s="58" t="s">
        <v>171</v>
      </c>
      <c r="F40" s="58">
        <v>36186</v>
      </c>
      <c r="G40" s="59" t="s">
        <v>41</v>
      </c>
      <c r="H40" s="60" t="s">
        <v>103</v>
      </c>
      <c r="I40" s="60"/>
      <c r="J40" s="61"/>
      <c r="K40" s="74">
        <v>0.003092708333333333</v>
      </c>
      <c r="L40" s="29"/>
      <c r="M40" s="28">
        <f t="shared" si="3"/>
        <v>29.61</v>
      </c>
      <c r="N40" s="6" t="s">
        <v>54</v>
      </c>
      <c r="O40" s="48">
        <v>4</v>
      </c>
      <c r="P40" s="54">
        <v>27.21</v>
      </c>
    </row>
    <row r="41" spans="1:16" ht="12.75">
      <c r="A41" s="55">
        <v>12</v>
      </c>
      <c r="B41" s="50">
        <v>85</v>
      </c>
      <c r="C41" s="50" t="s">
        <v>68</v>
      </c>
      <c r="D41" s="57" t="s">
        <v>218</v>
      </c>
      <c r="E41" s="59" t="s">
        <v>171</v>
      </c>
      <c r="F41" s="58" t="s">
        <v>219</v>
      </c>
      <c r="G41" s="59" t="s">
        <v>41</v>
      </c>
      <c r="H41" s="60" t="s">
        <v>88</v>
      </c>
      <c r="I41" s="60"/>
      <c r="J41" s="61"/>
      <c r="K41" s="74">
        <v>0.003199074074074074</v>
      </c>
      <c r="L41" s="29"/>
      <c r="M41" s="28">
        <f t="shared" si="3"/>
        <v>38.79999999999999</v>
      </c>
      <c r="N41" s="6" t="str">
        <f>IF(K41&lt;=269/86400,"КМС",IF(K41&lt;=288/86400,"I разр.",IF(K41&lt;=309.8/86400,"II разр.",IF(K41&lt;=336.8/86400,"III разр.",IF(K41&lt;=369.2/86400,"I юн.",IF(K41&lt;=412.4/86400,"II юн.",IF(K41&lt;=466.4/86400,"III юн.","")))))))</f>
        <v>I разр.</v>
      </c>
      <c r="O41" s="48">
        <v>4</v>
      </c>
      <c r="P41" s="54">
        <v>36.4</v>
      </c>
    </row>
    <row r="42" spans="1:16" ht="12.75">
      <c r="A42" s="55">
        <v>13</v>
      </c>
      <c r="B42" s="50">
        <v>106</v>
      </c>
      <c r="C42" s="50" t="s">
        <v>72</v>
      </c>
      <c r="D42" s="57" t="s">
        <v>220</v>
      </c>
      <c r="E42" s="58" t="s">
        <v>171</v>
      </c>
      <c r="F42" s="58">
        <v>36275</v>
      </c>
      <c r="G42" s="59" t="s">
        <v>41</v>
      </c>
      <c r="H42" s="60" t="s">
        <v>94</v>
      </c>
      <c r="I42" s="60"/>
      <c r="J42" s="61"/>
      <c r="K42" s="74">
        <v>0.0033263888888888887</v>
      </c>
      <c r="L42" s="29"/>
      <c r="M42" s="28">
        <f t="shared" si="3"/>
        <v>49.8</v>
      </c>
      <c r="N42" s="6" t="str">
        <f>IF(K42&lt;=269/86400,"КМС",IF(K42&lt;=288/86400,"I разр.",IF(K42&lt;=309.8/86400,"II разр.",IF(K42&lt;=336.8/86400,"III разр.",IF(K42&lt;=369.2/86400,"I юн.",IF(K42&lt;=412.4/86400,"II юн.",IF(K42&lt;=466.4/86400,"III юн.","")))))))</f>
        <v>I разр.</v>
      </c>
      <c r="O42" s="48">
        <v>4</v>
      </c>
      <c r="P42" s="54">
        <v>47.4</v>
      </c>
    </row>
    <row r="43" spans="1:16" ht="2.25" customHeight="1" thickBot="1">
      <c r="A43" s="76"/>
      <c r="B43" s="77"/>
      <c r="C43" s="77"/>
      <c r="D43" s="78"/>
      <c r="E43" s="79"/>
      <c r="F43" s="79"/>
      <c r="G43" s="80"/>
      <c r="H43" s="80"/>
      <c r="I43" s="80"/>
      <c r="J43" s="81"/>
      <c r="K43" s="82"/>
      <c r="L43" s="83"/>
      <c r="M43" s="84"/>
      <c r="N43" s="76"/>
      <c r="O43" s="48"/>
      <c r="P43" s="54"/>
    </row>
    <row r="44" ht="13.5" thickTop="1"/>
    <row r="45" spans="1:16" ht="12.75">
      <c r="A45" s="1"/>
      <c r="B45" s="88" t="s">
        <v>221</v>
      </c>
      <c r="C45" s="1"/>
      <c r="D45" s="89"/>
      <c r="E45" s="89"/>
      <c r="F45" s="90"/>
      <c r="G45" s="90"/>
      <c r="H45" s="1"/>
      <c r="I45" s="1"/>
      <c r="J45" s="1"/>
      <c r="K45" s="98" t="s">
        <v>39</v>
      </c>
      <c r="L45" s="1"/>
      <c r="M45" s="1"/>
      <c r="N45" s="91"/>
      <c r="O45" s="1"/>
      <c r="P45" s="1"/>
    </row>
    <row r="46" spans="1:16" ht="12.75">
      <c r="A46" s="1"/>
      <c r="B46" s="88" t="s">
        <v>222</v>
      </c>
      <c r="C46" s="1"/>
      <c r="D46" s="92"/>
      <c r="E46" s="94"/>
      <c r="F46" s="90"/>
      <c r="G46" s="90"/>
      <c r="H46" s="13"/>
      <c r="I46" s="1"/>
      <c r="J46" s="1"/>
      <c r="K46" s="98" t="s">
        <v>168</v>
      </c>
      <c r="L46" s="1"/>
      <c r="M46" s="1"/>
      <c r="N46" s="91"/>
      <c r="O46" s="1"/>
      <c r="P46" s="1"/>
    </row>
    <row r="47" spans="1:16" ht="12.75">
      <c r="A47" s="6"/>
      <c r="B47" s="7"/>
      <c r="C47" s="7"/>
      <c r="D47" s="16"/>
      <c r="E47" s="17"/>
      <c r="F47" s="17"/>
      <c r="G47" s="13"/>
      <c r="H47" s="12"/>
      <c r="I47" s="12"/>
      <c r="J47" s="8"/>
      <c r="K47" s="98" t="s">
        <v>59</v>
      </c>
      <c r="L47" s="29"/>
      <c r="M47" s="28"/>
      <c r="N47" s="6"/>
      <c r="O47" s="5"/>
      <c r="P47" s="19"/>
    </row>
  </sheetData>
  <sheetProtection/>
  <mergeCells count="7">
    <mergeCell ref="C28:I28"/>
    <mergeCell ref="A1:N1"/>
    <mergeCell ref="A2:N2"/>
    <mergeCell ref="A3:N3"/>
    <mergeCell ref="A4:D4"/>
    <mergeCell ref="I4:N4"/>
    <mergeCell ref="C6:I6"/>
  </mergeCells>
  <printOptions/>
  <pageMargins left="0.3937007874015748" right="0.3937007874015748" top="0.3937007874015748" bottom="0.3937007874015748" header="0.5118110236220472" footer="0.1968503937007874"/>
  <pageSetup horizontalDpi="600" verticalDpi="600" orientation="portrait" paperSize="9" r:id="rId2"/>
  <headerFooter alignWithMargins="0">
    <oddFooter>&amp;L&amp;"Times New Roman,курсив"Главный судья соревнований&amp;R&amp;"Times New Roman,полужирный"И.В. Исаенко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"/>
  <dimension ref="A1:C16"/>
  <sheetViews>
    <sheetView zoomScalePageLayoutView="0" workbookViewId="0" topLeftCell="A3">
      <selection activeCell="C27" sqref="C27"/>
    </sheetView>
  </sheetViews>
  <sheetFormatPr defaultColWidth="9.140625" defaultRowHeight="12.75"/>
  <cols>
    <col min="1" max="1" width="24.421875" style="0" customWidth="1"/>
    <col min="3" max="3" width="65.57421875" style="0" customWidth="1"/>
  </cols>
  <sheetData>
    <row r="1" spans="1:3" ht="12.75">
      <c r="A1" t="s">
        <v>12</v>
      </c>
      <c r="B1" t="s">
        <v>13</v>
      </c>
      <c r="C1" s="39" t="s">
        <v>60</v>
      </c>
    </row>
    <row r="2" spans="2:3" ht="12.75">
      <c r="B2" t="s">
        <v>14</v>
      </c>
      <c r="C2" s="39" t="s">
        <v>61</v>
      </c>
    </row>
    <row r="3" spans="1:3" ht="12.75">
      <c r="A3" t="s">
        <v>15</v>
      </c>
      <c r="B3" t="s">
        <v>16</v>
      </c>
      <c r="C3" s="39" t="s">
        <v>62</v>
      </c>
    </row>
    <row r="4" spans="2:3" ht="12.75">
      <c r="B4" t="s">
        <v>17</v>
      </c>
      <c r="C4" s="39" t="s">
        <v>63</v>
      </c>
    </row>
    <row r="5" spans="2:3" ht="12.75">
      <c r="B5" t="s">
        <v>18</v>
      </c>
      <c r="C5" s="39" t="s">
        <v>64</v>
      </c>
    </row>
    <row r="6" spans="2:3" ht="12.75">
      <c r="B6" t="s">
        <v>19</v>
      </c>
      <c r="C6" s="39"/>
    </row>
    <row r="7" spans="1:3" ht="12.75">
      <c r="A7" s="39" t="s">
        <v>21</v>
      </c>
      <c r="B7" s="39" t="s">
        <v>22</v>
      </c>
      <c r="C7" s="39" t="s">
        <v>65</v>
      </c>
    </row>
    <row r="8" spans="2:3" ht="12.75">
      <c r="B8" s="39" t="s">
        <v>23</v>
      </c>
      <c r="C8" s="39" t="s">
        <v>66</v>
      </c>
    </row>
    <row r="9" spans="1:3" ht="12.75">
      <c r="A9" s="39" t="s">
        <v>24</v>
      </c>
      <c r="B9" s="40" t="s">
        <v>25</v>
      </c>
      <c r="C9" s="39" t="s">
        <v>10</v>
      </c>
    </row>
    <row r="10" spans="2:3" ht="12.75">
      <c r="B10" s="40" t="s">
        <v>26</v>
      </c>
      <c r="C10" s="39" t="s">
        <v>33</v>
      </c>
    </row>
    <row r="11" spans="2:3" ht="12.75">
      <c r="B11" s="40" t="s">
        <v>27</v>
      </c>
      <c r="C11" s="39" t="s">
        <v>67</v>
      </c>
    </row>
    <row r="12" spans="2:3" ht="12.75">
      <c r="B12" s="40" t="s">
        <v>28</v>
      </c>
      <c r="C12" s="39" t="s">
        <v>36</v>
      </c>
    </row>
    <row r="13" spans="2:3" ht="12.75">
      <c r="B13" s="40" t="s">
        <v>25</v>
      </c>
      <c r="C13" s="39" t="s">
        <v>9</v>
      </c>
    </row>
    <row r="14" spans="2:3" ht="12.75">
      <c r="B14" s="40" t="s">
        <v>26</v>
      </c>
      <c r="C14" s="39" t="s">
        <v>34</v>
      </c>
    </row>
    <row r="15" spans="2:3" ht="12.75">
      <c r="B15" s="40" t="s">
        <v>27</v>
      </c>
      <c r="C15" s="39" t="s">
        <v>35</v>
      </c>
    </row>
    <row r="16" spans="2:3" ht="12.75">
      <c r="B16" s="40" t="s">
        <v>28</v>
      </c>
      <c r="C16" s="39" t="s">
        <v>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Артем</cp:lastModifiedBy>
  <cp:lastPrinted>2015-10-10T13:32:15Z</cp:lastPrinted>
  <dcterms:created xsi:type="dcterms:W3CDTF">1996-10-08T23:32:33Z</dcterms:created>
  <dcterms:modified xsi:type="dcterms:W3CDTF">2015-10-11T06:55:38Z</dcterms:modified>
  <cp:category/>
  <cp:version/>
  <cp:contentType/>
  <cp:contentStatus/>
</cp:coreProperties>
</file>