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3"/>
  </bookViews>
  <sheets>
    <sheet name="500Ж" sheetId="1" r:id="rId1"/>
    <sheet name="500М" sheetId="2" r:id="rId2"/>
    <sheet name="1500_1М" sheetId="3" r:id="rId3"/>
    <sheet name="1500Ж" sheetId="4" r:id="rId4"/>
    <sheet name="3000_1М" sheetId="5" r:id="rId5"/>
    <sheet name="1000Ж" sheetId="6" r:id="rId6"/>
    <sheet name="1000м" sheetId="7" r:id="rId7"/>
    <sheet name="1500м" sheetId="8" r:id="rId8"/>
    <sheet name="3000ж" sheetId="9" r:id="rId9"/>
    <sheet name="3000м" sheetId="10" r:id="rId10"/>
    <sheet name="5000м" sheetId="11" r:id="rId11"/>
    <sheet name="Сумма" sheetId="12" r:id="rId12"/>
    <sheet name="const" sheetId="13" r:id="rId13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'1500Ж'!#REF!</definedName>
    <definedName name="E" localSheetId="11">'Сумма'!#REF!</definedName>
    <definedName name="Men1000_1">'1500_1М'!$B$6:$B$28</definedName>
    <definedName name="Men1000_2">#REF!</definedName>
    <definedName name="Men500_1" localSheetId="4">'3000_1М'!#REF!</definedName>
    <definedName name="Men500_1">'500Ж'!$B$6:$B$31</definedName>
    <definedName name="Men500_2">'3000_1М'!$B$6:$B$42</definedName>
    <definedName name="N_dev">'const'!$C$8</definedName>
    <definedName name="N_sor1">'const'!$C$1</definedName>
    <definedName name="N_sor2">'const'!$C$2</definedName>
    <definedName name="N_un">'const'!$C$7</definedName>
    <definedName name="Women1000_1">'1500Ж'!$B$6:$B$25</definedName>
    <definedName name="Women1000_2">#REF!</definedName>
    <definedName name="Women500" localSheetId="5">'1000Ж'!#REF!</definedName>
    <definedName name="Women500" localSheetId="6">'1000м'!#REF!</definedName>
    <definedName name="Women500" localSheetId="7">'1500м'!#REF!</definedName>
    <definedName name="Women500" localSheetId="8">'3000ж'!#REF!</definedName>
    <definedName name="Women500" localSheetId="9">'3000м'!#REF!</definedName>
    <definedName name="Women500" localSheetId="10">'5000м'!#REF!</definedName>
    <definedName name="Women500" localSheetId="1">'500М'!#REF!</definedName>
    <definedName name="Women500_1" localSheetId="5">'1000Ж'!#REF!</definedName>
    <definedName name="Women500_1" localSheetId="6">'1000м'!#REF!</definedName>
    <definedName name="Women500_1" localSheetId="7">'1500м'!#REF!</definedName>
    <definedName name="Women500_1" localSheetId="8">'3000ж'!#REF!</definedName>
    <definedName name="Women500_1" localSheetId="9">'3000м'!#REF!</definedName>
    <definedName name="Women500_1" localSheetId="10">'5000м'!#REF!</definedName>
    <definedName name="Women500_1">'500М'!$B$6:$B$77</definedName>
    <definedName name="Women500_2" localSheetId="6">'1000м'!$B$6:$B$34</definedName>
    <definedName name="Women500_2" localSheetId="7">'1500м'!$B$6:$B$38</definedName>
    <definedName name="Women500_2" localSheetId="8">'3000ж'!$B$6:$B$17</definedName>
    <definedName name="Women500_2" localSheetId="9">'3000м'!$B$6:$B$23</definedName>
    <definedName name="Women500_2" localSheetId="10">'5000м'!$B$6:$B$35</definedName>
    <definedName name="Women500_2">'1000Ж'!$B$6:$B$28</definedName>
    <definedName name="_xlnm.Print_Titles" localSheetId="5">'1000Ж'!$1:$3</definedName>
    <definedName name="_xlnm.Print_Titles" localSheetId="6">'1000м'!$1:$3</definedName>
    <definedName name="_xlnm.Print_Titles" localSheetId="2">'1500_1М'!$1:$3</definedName>
    <definedName name="_xlnm.Print_Titles" localSheetId="3">'1500Ж'!$1:$3</definedName>
    <definedName name="_xlnm.Print_Titles" localSheetId="7">'1500м'!$1:$3</definedName>
    <definedName name="_xlnm.Print_Titles" localSheetId="4">'3000_1М'!$1:$3</definedName>
    <definedName name="_xlnm.Print_Titles" localSheetId="8">'3000ж'!$1:$3</definedName>
    <definedName name="_xlnm.Print_Titles" localSheetId="9">'3000м'!$1:$3</definedName>
    <definedName name="_xlnm.Print_Titles" localSheetId="10">'5000м'!$1:$3</definedName>
    <definedName name="_xlnm.Print_Titles" localSheetId="0">'500Ж'!$1:$3</definedName>
    <definedName name="_xlnm.Print_Titles" localSheetId="1">'500М'!$1:$3</definedName>
    <definedName name="_xlnm.Print_Titles" localSheetId="11">'Сумма'!$1:$3</definedName>
    <definedName name="_xlnm.Print_Area" localSheetId="5">'1000Ж'!$A$1:$M$37</definedName>
    <definedName name="_xlnm.Print_Area" localSheetId="6">'1000м'!$A$1:$O$43</definedName>
    <definedName name="_xlnm.Print_Area" localSheetId="2">'1500_1М'!$A$1:$O$36</definedName>
    <definedName name="_xlnm.Print_Area" localSheetId="3">'1500Ж'!$A$1:$O$33</definedName>
    <definedName name="_xlnm.Print_Area" localSheetId="7">'1500м'!$A$1:$O$47</definedName>
    <definedName name="_xlnm.Print_Area" localSheetId="4">'3000_1М'!$A$1:$M$49</definedName>
    <definedName name="_xlnm.Print_Area" localSheetId="8">'3000ж'!$A$1:$O$26</definedName>
    <definedName name="_xlnm.Print_Area" localSheetId="9">'3000м'!$A$1:$O$32</definedName>
    <definedName name="_xlnm.Print_Area" localSheetId="10">'5000м'!$A$1:$O$44</definedName>
    <definedName name="_xlnm.Print_Area" localSheetId="0">'500Ж'!$A$1:$O$44</definedName>
    <definedName name="_xlnm.Print_Area" localSheetId="1">'500М'!$A$1:$O$84</definedName>
    <definedName name="_xlnm.Print_Area" localSheetId="11">'Сумма'!$A$1:$Y$78</definedName>
  </definedNames>
  <calcPr fullCalcOnLoad="1"/>
</workbook>
</file>

<file path=xl/sharedStrings.xml><?xml version="1.0" encoding="utf-8"?>
<sst xmlns="http://schemas.openxmlformats.org/spreadsheetml/2006/main" count="1746" uniqueCount="327">
  <si>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</si>
  <si>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</si>
  <si>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</si>
  <si>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</si>
  <si>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</si>
  <si>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</si>
  <si>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</si>
  <si>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</si>
  <si>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</si>
  <si>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</si>
  <si>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Сумма</t>
  </si>
  <si>
    <t>500 метров</t>
  </si>
  <si>
    <t>Отст.</t>
  </si>
  <si>
    <t>г.Коломна, КЦ "Коломна"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</si>
  <si>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</si>
  <si>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</si>
  <si>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</si>
  <si>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</si>
  <si>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</si>
  <si>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</si>
  <si>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</si>
  <si>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</si>
  <si>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</si>
  <si>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</si>
  <si>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</si>
  <si>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</si>
  <si>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</si>
  <si>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</si>
  <si>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</si>
  <si>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</si>
  <si>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</si>
  <si>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</si>
  <si>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1500 метров</t>
  </si>
  <si>
    <t>1500м</t>
  </si>
  <si>
    <t>3000м</t>
  </si>
  <si>
    <t>3000 метров</t>
  </si>
  <si>
    <t>1000 метров</t>
  </si>
  <si>
    <t>1000м</t>
  </si>
  <si>
    <t xml:space="preserve">Первенство России среди юниоров </t>
  </si>
  <si>
    <t>по конькобежному спорту</t>
  </si>
  <si>
    <t>Регион</t>
  </si>
  <si>
    <t>4.12,00</t>
  </si>
  <si>
    <t>1.59,00</t>
  </si>
  <si>
    <t>5000 метров</t>
  </si>
  <si>
    <t>5000м</t>
  </si>
  <si>
    <t>МС</t>
  </si>
  <si>
    <t>КМС</t>
  </si>
  <si>
    <r>
      <t>t льда: - 6,2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</si>
  <si>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Главный судья соревнований</t>
  </si>
  <si>
    <t>В.В. Баканов</t>
  </si>
  <si>
    <t>2.10,00</t>
  </si>
  <si>
    <t xml:space="preserve">Юниорки </t>
  </si>
  <si>
    <t xml:space="preserve">Юниоры </t>
  </si>
  <si>
    <t>Сумма многоборья</t>
  </si>
  <si>
    <t>04 - 06 февраля 2013г.</t>
  </si>
  <si>
    <t>04 февраля 2013</t>
  </si>
  <si>
    <t>05 февраля 2013</t>
  </si>
  <si>
    <t>06 февраля 2013</t>
  </si>
  <si>
    <t>i</t>
  </si>
  <si>
    <t>o</t>
  </si>
  <si>
    <t>Ивановская область</t>
  </si>
  <si>
    <t>Свердловская область</t>
  </si>
  <si>
    <t>Нижегородская область</t>
  </si>
  <si>
    <t>Челябинская область</t>
  </si>
  <si>
    <t>Москва</t>
  </si>
  <si>
    <t>Санкт-Петербург</t>
  </si>
  <si>
    <t>Омская область</t>
  </si>
  <si>
    <t>Московская область</t>
  </si>
  <si>
    <t>DNF</t>
  </si>
  <si>
    <t>DNS</t>
  </si>
  <si>
    <t>t воздуха: + 14,1°С</t>
  </si>
  <si>
    <t>Влажность: 38,5%</t>
  </si>
  <si>
    <r>
      <t>t льда: - 6,4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</si>
  <si>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Кубок СКР по конькобежному спорту</t>
  </si>
  <si>
    <t>среди ветеранов (многоборье)</t>
  </si>
  <si>
    <t>возр</t>
  </si>
  <si>
    <t>МУЖЧИНЫ</t>
  </si>
  <si>
    <t>21 декабря 2013г</t>
  </si>
  <si>
    <t>БЕРЕЗИНА Алла</t>
  </si>
  <si>
    <t>МАКАРОВА Ольга</t>
  </si>
  <si>
    <t>УЛЬЯНЫЧЕВА Галина</t>
  </si>
  <si>
    <t>ВОРОБЬЕВА Халида</t>
  </si>
  <si>
    <t>АЗАРОВА Елена</t>
  </si>
  <si>
    <t>ТУРКОВСКАЯ Марина</t>
  </si>
  <si>
    <t>БОКАРЕВА Ирина</t>
  </si>
  <si>
    <t>ДАХНО Надежда</t>
  </si>
  <si>
    <t>ПОПОВА Галина</t>
  </si>
  <si>
    <t>ФИЛИМОНОВА Людмила</t>
  </si>
  <si>
    <t>НИКИФОРОВА Алла</t>
  </si>
  <si>
    <t>ЖУКОВА Людмила</t>
  </si>
  <si>
    <t>РУЛЬКОВА Наталья</t>
  </si>
  <si>
    <t>ФЕДЮШКИНА Елена</t>
  </si>
  <si>
    <t>ТИХОНОВА Ольга</t>
  </si>
  <si>
    <t>Пермская область</t>
  </si>
  <si>
    <t>Киев</t>
  </si>
  <si>
    <t xml:space="preserve">КАРАННИКОВА Татьяна </t>
  </si>
  <si>
    <t xml:space="preserve">ШАБАНОВА Алла </t>
  </si>
  <si>
    <t xml:space="preserve">АБРАМОВСКАЯ Елена </t>
  </si>
  <si>
    <t>СОХРЯКОВА Елена 500,1500м</t>
  </si>
  <si>
    <t xml:space="preserve">ЧЕПИЛЬ Анастасия </t>
  </si>
  <si>
    <t>ПЕРШАКОВА Наталья</t>
  </si>
  <si>
    <t>ЕРАНИНА Елена</t>
  </si>
  <si>
    <t>АХМЕТОВА Кристина</t>
  </si>
  <si>
    <t>СТРЕЛЬНИКОВА Дарья</t>
  </si>
  <si>
    <t>ФИЛЮШКИНА Виктория</t>
  </si>
  <si>
    <t xml:space="preserve">ЗАМКОВАЯ Варвара </t>
  </si>
  <si>
    <t>СМИРНОВА Елена</t>
  </si>
  <si>
    <t>ГОЛУБЦОВА Кристина</t>
  </si>
  <si>
    <t>ФОМИЧЕВА Ирина</t>
  </si>
  <si>
    <t>ЛАРИОНОВА Виктория</t>
  </si>
  <si>
    <t>в/к</t>
  </si>
  <si>
    <t>Московкая область</t>
  </si>
  <si>
    <r>
      <t>t льда: - 6,7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</si>
  <si>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Влажность: 34%</t>
  </si>
  <si>
    <t>t воздуха: + 13,1°С</t>
  </si>
  <si>
    <t>ЖЕНЩИНЫ</t>
  </si>
  <si>
    <t>ЗЕМЛЯНСКИЙ Анатолий</t>
  </si>
  <si>
    <t xml:space="preserve">БОГДАНОВ Василий </t>
  </si>
  <si>
    <t>ШЕХИРЕВ Ростислав</t>
  </si>
  <si>
    <t>ЛОГИНОВ Сергй</t>
  </si>
  <si>
    <t>БУДИН Владимир</t>
  </si>
  <si>
    <t>ГОНЧАРОВ Игорь</t>
  </si>
  <si>
    <t>БОГАЧЕВ Юрий</t>
  </si>
  <si>
    <t>ЛЫЧАГИН Владимир</t>
  </si>
  <si>
    <t>ТЕРЕНТЬЕВ Владимир</t>
  </si>
  <si>
    <t>КАСЬЯНОВ Иван</t>
  </si>
  <si>
    <t>ВАВИЛОВ Юрий</t>
  </si>
  <si>
    <t>ЛАРИОНОВ Алексей</t>
  </si>
  <si>
    <t>ИЗОТОВ Павел</t>
  </si>
  <si>
    <t>КОЗИН Юрий</t>
  </si>
  <si>
    <t>БУНИН Александр</t>
  </si>
  <si>
    <t>БУНИН Георгий</t>
  </si>
  <si>
    <t>ЛАДОННИКОВ Геннадий</t>
  </si>
  <si>
    <t>КОКУНОВ Анатолий</t>
  </si>
  <si>
    <t>ПАТРИН Владимир</t>
  </si>
  <si>
    <t>ЖИДКОВ Евгений</t>
  </si>
  <si>
    <t>ГУЛИН Юрий</t>
  </si>
  <si>
    <t>АРХИПОВ Алексей</t>
  </si>
  <si>
    <t>ВОЙНОВ Владимир</t>
  </si>
  <si>
    <t>СТЕПАНОВ Сергей</t>
  </si>
  <si>
    <t>ПЕТУХОВ Константин</t>
  </si>
  <si>
    <t>ЯКОБС Геннадий</t>
  </si>
  <si>
    <t>ЕГОРОВ Евгений</t>
  </si>
  <si>
    <t>МЕЛКОЗЁРОВ Александр</t>
  </si>
  <si>
    <t>РЕПНИН Борис</t>
  </si>
  <si>
    <t>ЛЕТУНОВ Владимир</t>
  </si>
  <si>
    <t>ЮНУСОВ Фарид</t>
  </si>
  <si>
    <t>САМУЙЛОВ Виктор</t>
  </si>
  <si>
    <t>ОРЛОВ Борис</t>
  </si>
  <si>
    <t>КОЛЕСНИКОВ Алексей</t>
  </si>
  <si>
    <t>ОРЛОВ Сергей</t>
  </si>
  <si>
    <t>ХАРЧЕНКО Александр</t>
  </si>
  <si>
    <t>ШУХАРДИН Валерий</t>
  </si>
  <si>
    <t>КУЧКОВ Александр</t>
  </si>
  <si>
    <t>АХМЕТГАЛИЕВ Рашит</t>
  </si>
  <si>
    <t>КОВРИЖНЫХ Андрей</t>
  </si>
  <si>
    <t>ЕВТЕЕВ Сергей</t>
  </si>
  <si>
    <t>СОЛОЩЕНКО Алексей</t>
  </si>
  <si>
    <t>РОЩИН Алексей</t>
  </si>
  <si>
    <t>ВИКУЛОВ Андрей</t>
  </si>
  <si>
    <t>РОЖНОВ Сергей</t>
  </si>
  <si>
    <t>БОЛЬШАКОВ Сергей</t>
  </si>
  <si>
    <t>АКИНДИНОВ Александр</t>
  </si>
  <si>
    <t>БАЕВ Эдуард</t>
  </si>
  <si>
    <t>ФЕТИСОВ Александр</t>
  </si>
  <si>
    <t>БОНДАРЕНКО Дмитрий</t>
  </si>
  <si>
    <t>БУЛАНОВ Валерий</t>
  </si>
  <si>
    <t>ЗЫКИН Сергей</t>
  </si>
  <si>
    <t>УРЮПИН Вадим</t>
  </si>
  <si>
    <t>ГОРДЕЦКИЙ Руслан</t>
  </si>
  <si>
    <t>ПАНОВ Андрей</t>
  </si>
  <si>
    <t xml:space="preserve">МОСКВИНОВ Роман </t>
  </si>
  <si>
    <t>БАЛАБАНОВ Федор</t>
  </si>
  <si>
    <t>ЗУБАРЬ Роман</t>
  </si>
  <si>
    <t>РЫТЬКОВ Александр</t>
  </si>
  <si>
    <t>ГУСЕВ Андрей</t>
  </si>
  <si>
    <t>ЗОЛОТАРЕВ Артем</t>
  </si>
  <si>
    <t>КОНДРИКОВ Никита</t>
  </si>
  <si>
    <t>КУЧЕРЕНКО Василий</t>
  </si>
  <si>
    <t>ИТАЛЬЕВ Андрей</t>
  </si>
  <si>
    <t xml:space="preserve">ПОПОВ Илья </t>
  </si>
  <si>
    <t>ЛИТВИНОВ Денис</t>
  </si>
  <si>
    <t>СИВАЕВ Кирилл</t>
  </si>
  <si>
    <t>ГУБАНОВ Иван</t>
  </si>
  <si>
    <t>КОЧЕТКОВ Владислав</t>
  </si>
  <si>
    <t>ЯБЛОНСКИЙ Егор</t>
  </si>
  <si>
    <t>КУРБАТОВ Никита</t>
  </si>
  <si>
    <t>Возр. Группа</t>
  </si>
  <si>
    <t>Тверская область</t>
  </si>
  <si>
    <t>Костромская область</t>
  </si>
  <si>
    <t>Тамбовская область</t>
  </si>
  <si>
    <t>Мурманская область</t>
  </si>
  <si>
    <t>Вологодская область</t>
  </si>
  <si>
    <t>Рязанская область</t>
  </si>
  <si>
    <t>Возр. Кат.</t>
  </si>
  <si>
    <t>21-22 декабря 2013г</t>
  </si>
  <si>
    <t>ГРОШКОВ Евгений</t>
  </si>
  <si>
    <t>ОСИПОВ Юрий</t>
  </si>
  <si>
    <t>СОХРЯКОВА Елена</t>
  </si>
  <si>
    <t>Возр.кат.</t>
  </si>
  <si>
    <t>Влажность: 30,9%</t>
  </si>
  <si>
    <t>t воздуха: + 13,9°С</t>
  </si>
  <si>
    <t xml:space="preserve">ВЫСЛИНСКИЙ Павел </t>
  </si>
  <si>
    <t>МАКСИМИХИН Даниил</t>
  </si>
  <si>
    <t>ДЖОС Никита</t>
  </si>
  <si>
    <t>возр.кат</t>
  </si>
  <si>
    <t>КУБОК СКР по конькобежному спорту</t>
  </si>
  <si>
    <t>22 декабря 2013г</t>
  </si>
  <si>
    <t>ЧЕПИЛЬ Анастасия</t>
  </si>
  <si>
    <t>ЗАМКОВАЯ Варвара</t>
  </si>
  <si>
    <t>1.40,57</t>
  </si>
  <si>
    <t>1.36,99</t>
  </si>
  <si>
    <t>1.45,69</t>
  </si>
  <si>
    <t>1.32,81</t>
  </si>
  <si>
    <t>1.33,53</t>
  </si>
  <si>
    <t>1.51,72</t>
  </si>
  <si>
    <t>1.50,15</t>
  </si>
  <si>
    <t>1.42,27</t>
  </si>
  <si>
    <t>1.49,23</t>
  </si>
  <si>
    <t>2.01,13</t>
  </si>
  <si>
    <t>2.08,36</t>
  </si>
  <si>
    <t>1.47,56</t>
  </si>
  <si>
    <t>1.52,46</t>
  </si>
  <si>
    <t>2.15,66</t>
  </si>
  <si>
    <t>2.06,88</t>
  </si>
  <si>
    <r>
      <t>t льда: - 6,3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</si>
  <si>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t воздуха: + 14,4°С</t>
  </si>
  <si>
    <t>Влажность: 36%</t>
  </si>
  <si>
    <t>1.30,15</t>
  </si>
  <si>
    <t>1.35,08</t>
  </si>
  <si>
    <t>1.35,94</t>
  </si>
  <si>
    <t>1.36,94</t>
  </si>
  <si>
    <t>1.36,06</t>
  </si>
  <si>
    <t>1.38,47</t>
  </si>
  <si>
    <t>1.37,86</t>
  </si>
  <si>
    <t>1.40,26</t>
  </si>
  <si>
    <t>1.36,54</t>
  </si>
  <si>
    <t>1.39,93</t>
  </si>
  <si>
    <t>1.45,47</t>
  </si>
  <si>
    <t>1.51,29</t>
  </si>
  <si>
    <t>2.06,91</t>
  </si>
  <si>
    <t>2.38,10</t>
  </si>
  <si>
    <t>2.22,66</t>
  </si>
  <si>
    <t>2.13,23</t>
  </si>
  <si>
    <t>2.03,51</t>
  </si>
  <si>
    <t>2.14,75</t>
  </si>
  <si>
    <t>1.57,59</t>
  </si>
  <si>
    <t>2.07,52</t>
  </si>
  <si>
    <t>2.06,02</t>
  </si>
  <si>
    <t>2.09,70</t>
  </si>
  <si>
    <t>2.16,44</t>
  </si>
  <si>
    <t>2.24,89</t>
  </si>
  <si>
    <t>2.27,86</t>
  </si>
  <si>
    <t>2.01,10</t>
  </si>
  <si>
    <t>2.05,23</t>
  </si>
  <si>
    <t>2.12,89</t>
  </si>
  <si>
    <t>2.17,08</t>
  </si>
  <si>
    <t>2.20,72</t>
  </si>
  <si>
    <t>2.25,82</t>
  </si>
  <si>
    <t>1.58,64</t>
  </si>
  <si>
    <t>2.04,52</t>
  </si>
  <si>
    <t>2.18,81</t>
  </si>
  <si>
    <t>2.15,97</t>
  </si>
  <si>
    <t>2.22,41</t>
  </si>
  <si>
    <t>2.37,99</t>
  </si>
  <si>
    <t>2.40,94</t>
  </si>
  <si>
    <t>2.10,85</t>
  </si>
  <si>
    <t>2.20,90</t>
  </si>
  <si>
    <t>2.27,17</t>
  </si>
  <si>
    <t>2.32,85</t>
  </si>
  <si>
    <t>2.27,12</t>
  </si>
  <si>
    <t>2.28,22</t>
  </si>
  <si>
    <t>МУЖЧИНЫ (30-60 лет)</t>
  </si>
  <si>
    <t>МУЖЧИНЫ (65-80 лет)</t>
  </si>
  <si>
    <t>5.17,18</t>
  </si>
  <si>
    <t>5.36,72</t>
  </si>
  <si>
    <t>5.45,43</t>
  </si>
  <si>
    <t>5.03,34</t>
  </si>
  <si>
    <t>5.20,48</t>
  </si>
  <si>
    <t>5.58,37</t>
  </si>
  <si>
    <t>6.26,96</t>
  </si>
  <si>
    <t>5.59,14</t>
  </si>
  <si>
    <t>6.11,00</t>
  </si>
  <si>
    <t>6.11,67</t>
  </si>
  <si>
    <t>6.16,41</t>
  </si>
  <si>
    <t>5.06,30</t>
  </si>
  <si>
    <t>5.00,02</t>
  </si>
  <si>
    <t>5.08,87</t>
  </si>
  <si>
    <t>5.18,19</t>
  </si>
  <si>
    <t>5.08,42</t>
  </si>
  <si>
    <t>5.19,20</t>
  </si>
  <si>
    <t>5.36,44</t>
  </si>
  <si>
    <t>5.38,05</t>
  </si>
  <si>
    <t>5.51,96</t>
  </si>
  <si>
    <t>5.24,97</t>
  </si>
  <si>
    <t>5.34,16</t>
  </si>
  <si>
    <t>5.56,66</t>
  </si>
  <si>
    <t>6.52,71</t>
  </si>
  <si>
    <t>8.06,36</t>
  </si>
  <si>
    <t>7.35,97</t>
  </si>
  <si>
    <t>9.07,32</t>
  </si>
  <si>
    <t>9.12,50</t>
  </si>
  <si>
    <t>8.59,56</t>
  </si>
  <si>
    <t>8.58,74</t>
  </si>
  <si>
    <t>8.30,19</t>
  </si>
  <si>
    <t>8.28,96</t>
  </si>
  <si>
    <t>9.44,59</t>
  </si>
  <si>
    <t>9.49,87</t>
  </si>
  <si>
    <t>8.57,96</t>
  </si>
  <si>
    <t>8.36,87</t>
  </si>
  <si>
    <t>8.46,33</t>
  </si>
  <si>
    <t>7.55,38</t>
  </si>
  <si>
    <t>7.49,43</t>
  </si>
  <si>
    <t>8.44,76</t>
  </si>
  <si>
    <t>9.06,48</t>
  </si>
  <si>
    <t>8.42,34</t>
  </si>
  <si>
    <t>7.38,77</t>
  </si>
  <si>
    <t>7.54,23</t>
  </si>
  <si>
    <t>7.40,76</t>
  </si>
  <si>
    <t>8.03,38</t>
  </si>
  <si>
    <t>8.39,62</t>
  </si>
  <si>
    <t>7.50,87</t>
  </si>
  <si>
    <t>8.51,39</t>
  </si>
  <si>
    <t>8.39,43</t>
  </si>
  <si>
    <t>7.44,59</t>
  </si>
  <si>
    <t>8.37,19</t>
  </si>
  <si>
    <t>7.51,48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</si>
</sst>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  <numFmt numFmtId="209" formatCode="m:ss.00"/>
    <numFmt numFmtId="210" formatCode="#&quot; &quot;?/4"/>
    <numFmt numFmtId="211" formatCode="_(* #,##0.0_);_(* \(#,##0.0\);_(* &quot;-&quot;??_);_(@_)"/>
  </numFmts>
  <fonts count="5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0"/>
      <name val="Calibri"/>
      <family val="2"/>
    </font>
    <font>
      <b/>
      <i/>
      <sz val="18"/>
      <name val="Monotype Corsiva"/>
      <family val="4"/>
    </font>
    <font>
      <b/>
      <i/>
      <sz val="17"/>
      <name val="Monotype Corsiva"/>
      <family val="4"/>
    </font>
    <font>
      <b/>
      <i/>
      <sz val="24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11" xfId="0" applyFont="1" applyFill="1" applyBorder="1" applyAlignment="1">
      <alignment vertical="justify"/>
    </xf>
    <xf numFmtId="0" fontId="1" fillId="0" borderId="11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1" fillId="0" borderId="12" xfId="0" applyFont="1" applyBorder="1" applyAlignment="1">
      <alignment horizontal="center" vertical="justify"/>
    </xf>
    <xf numFmtId="0" fontId="1" fillId="0" borderId="12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left"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5" fillId="0" borderId="0" xfId="0" applyFont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13" xfId="0" applyFont="1" applyFill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 wrapText="1"/>
    </xf>
    <xf numFmtId="183" fontId="1" fillId="0" borderId="13" xfId="0" applyNumberFormat="1" applyFont="1" applyBorder="1" applyAlignment="1">
      <alignment horizontal="left" vertical="justify" wrapText="1"/>
    </xf>
    <xf numFmtId="183" fontId="1" fillId="0" borderId="11" xfId="0" applyNumberFormat="1" applyFont="1" applyBorder="1" applyAlignment="1">
      <alignment horizontal="left" vertical="justify" wrapText="1"/>
    </xf>
    <xf numFmtId="183" fontId="1" fillId="0" borderId="12" xfId="0" applyNumberFormat="1" applyFont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/>
    </xf>
    <xf numFmtId="182" fontId="1" fillId="0" borderId="0" xfId="0" applyNumberFormat="1" applyFont="1" applyBorder="1" applyAlignment="1">
      <alignment horizontal="left" vertical="justify"/>
    </xf>
    <xf numFmtId="0" fontId="1" fillId="0" borderId="0" xfId="0" applyFont="1" applyBorder="1" applyAlignment="1">
      <alignment vertical="justify" wrapText="1"/>
    </xf>
    <xf numFmtId="183" fontId="1" fillId="0" borderId="14" xfId="0" applyNumberFormat="1" applyFont="1" applyBorder="1" applyAlignment="1">
      <alignment horizontal="left" vertical="justify" wrapText="1"/>
    </xf>
    <xf numFmtId="0" fontId="9" fillId="0" borderId="0" xfId="0" applyFon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/>
    </xf>
    <xf numFmtId="0" fontId="1" fillId="0" borderId="14" xfId="0" applyFont="1" applyFill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180" fontId="1" fillId="0" borderId="11" xfId="0" applyNumberFormat="1" applyFont="1" applyFill="1" applyBorder="1" applyAlignment="1">
      <alignment vertical="justify"/>
    </xf>
    <xf numFmtId="205" fontId="2" fillId="0" borderId="14" xfId="0" applyNumberFormat="1" applyFont="1" applyBorder="1" applyAlignment="1">
      <alignment horizontal="left" vertical="justify" wrapText="1"/>
    </xf>
    <xf numFmtId="205" fontId="2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4" xfId="0" applyFont="1" applyFill="1" applyBorder="1" applyAlignment="1">
      <alignment horizontal="left" vertical="justify" wrapText="1"/>
    </xf>
    <xf numFmtId="14" fontId="1" fillId="0" borderId="14" xfId="0" applyNumberFormat="1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center" vertical="justify" wrapText="1"/>
    </xf>
    <xf numFmtId="205" fontId="2" fillId="0" borderId="12" xfId="0" applyNumberFormat="1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0" fontId="1" fillId="0" borderId="13" xfId="0" applyFont="1" applyFill="1" applyBorder="1" applyAlignment="1">
      <alignment horizontal="left" vertical="justify"/>
    </xf>
    <xf numFmtId="0" fontId="1" fillId="0" borderId="13" xfId="0" applyFont="1" applyFill="1" applyBorder="1" applyAlignment="1">
      <alignment vertical="justify"/>
    </xf>
    <xf numFmtId="205" fontId="2" fillId="0" borderId="13" xfId="0" applyNumberFormat="1" applyFont="1" applyBorder="1" applyAlignment="1">
      <alignment horizontal="left" vertical="justify" wrapText="1"/>
    </xf>
    <xf numFmtId="0" fontId="1" fillId="0" borderId="14" xfId="0" applyFont="1" applyFill="1" applyBorder="1" applyAlignment="1">
      <alignment horizontal="left" vertical="justify"/>
    </xf>
    <xf numFmtId="180" fontId="1" fillId="0" borderId="14" xfId="0" applyNumberFormat="1" applyFont="1" applyFill="1" applyBorder="1" applyAlignment="1">
      <alignment vertical="justify"/>
    </xf>
    <xf numFmtId="2" fontId="1" fillId="0" borderId="0" xfId="0" applyNumberFormat="1" applyFont="1" applyAlignment="1">
      <alignment/>
    </xf>
    <xf numFmtId="2" fontId="10" fillId="0" borderId="13" xfId="0" applyNumberFormat="1" applyFont="1" applyBorder="1" applyAlignment="1">
      <alignment horizontal="left" vertical="justify" wrapText="1"/>
    </xf>
    <xf numFmtId="2" fontId="10" fillId="0" borderId="11" xfId="0" applyNumberFormat="1" applyFont="1" applyBorder="1" applyAlignment="1">
      <alignment horizontal="left" vertical="justify" wrapText="1"/>
    </xf>
    <xf numFmtId="2" fontId="10" fillId="0" borderId="12" xfId="0" applyNumberFormat="1" applyFont="1" applyBorder="1" applyAlignment="1">
      <alignment horizontal="left" vertical="justify" wrapText="1"/>
    </xf>
    <xf numFmtId="182" fontId="10" fillId="0" borderId="13" xfId="0" applyNumberFormat="1" applyFont="1" applyBorder="1" applyAlignment="1">
      <alignment horizontal="left" vertical="justify" wrapText="1"/>
    </xf>
    <xf numFmtId="182" fontId="10" fillId="0" borderId="11" xfId="0" applyNumberFormat="1" applyFont="1" applyBorder="1" applyAlignment="1">
      <alignment horizontal="left" vertical="justify" wrapText="1"/>
    </xf>
    <xf numFmtId="182" fontId="10" fillId="0" borderId="12" xfId="0" applyNumberFormat="1" applyFont="1" applyBorder="1" applyAlignment="1">
      <alignment horizontal="left" vertical="justify" wrapText="1"/>
    </xf>
    <xf numFmtId="183" fontId="11" fillId="0" borderId="13" xfId="0" applyNumberFormat="1" applyFont="1" applyBorder="1" applyAlignment="1">
      <alignment horizontal="left" vertical="justify"/>
    </xf>
    <xf numFmtId="183" fontId="11" fillId="0" borderId="11" xfId="0" applyNumberFormat="1" applyFont="1" applyBorder="1" applyAlignment="1">
      <alignment horizontal="left" vertical="justify"/>
    </xf>
    <xf numFmtId="183" fontId="11" fillId="0" borderId="12" xfId="0" applyNumberFormat="1" applyFont="1" applyBorder="1" applyAlignment="1">
      <alignment horizontal="left" vertical="justify"/>
    </xf>
    <xf numFmtId="182" fontId="10" fillId="0" borderId="14" xfId="0" applyNumberFormat="1" applyFont="1" applyBorder="1" applyAlignment="1">
      <alignment horizontal="left" vertical="justify" wrapText="1"/>
    </xf>
    <xf numFmtId="183" fontId="11" fillId="0" borderId="14" xfId="0" applyNumberFormat="1" applyFont="1" applyBorder="1" applyAlignment="1">
      <alignment horizontal="left" vertical="justify"/>
    </xf>
    <xf numFmtId="2" fontId="10" fillId="0" borderId="14" xfId="0" applyNumberFormat="1" applyFont="1" applyBorder="1" applyAlignment="1">
      <alignment horizontal="left" vertical="justify" wrapText="1"/>
    </xf>
    <xf numFmtId="0" fontId="1" fillId="0" borderId="15" xfId="0" applyFont="1" applyFill="1" applyBorder="1" applyAlignment="1">
      <alignment horizontal="center" vertical="justify"/>
    </xf>
    <xf numFmtId="14" fontId="1" fillId="0" borderId="14" xfId="0" applyNumberFormat="1" applyFont="1" applyFill="1" applyBorder="1" applyAlignment="1">
      <alignment horizontal="center" vertical="justify"/>
    </xf>
    <xf numFmtId="207" fontId="0" fillId="0" borderId="0" xfId="0" applyNumberFormat="1" applyBorder="1" applyAlignment="1">
      <alignment wrapText="1"/>
    </xf>
    <xf numFmtId="202" fontId="1" fillId="0" borderId="16" xfId="0" applyNumberFormat="1" applyFont="1" applyBorder="1" applyAlignment="1">
      <alignment horizontal="left" vertical="justify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0" fillId="0" borderId="0" xfId="0" applyNumberFormat="1" applyBorder="1" applyAlignment="1">
      <alignment wrapText="1"/>
    </xf>
    <xf numFmtId="0" fontId="3" fillId="0" borderId="0" xfId="0" applyFont="1" applyAlignment="1">
      <alignment horizontal="center" vertical="center"/>
    </xf>
    <xf numFmtId="18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202" fontId="1" fillId="0" borderId="15" xfId="0" applyNumberFormat="1" applyFont="1" applyBorder="1" applyAlignment="1">
      <alignment horizontal="left" vertical="justify" wrapText="1"/>
    </xf>
    <xf numFmtId="202" fontId="1" fillId="0" borderId="14" xfId="0" applyNumberFormat="1" applyFont="1" applyBorder="1" applyAlignment="1">
      <alignment horizontal="left" vertical="justify" wrapText="1"/>
    </xf>
    <xf numFmtId="0" fontId="1" fillId="0" borderId="10" xfId="0" applyFont="1" applyBorder="1" applyAlignment="1">
      <alignment vertical="justify"/>
    </xf>
    <xf numFmtId="202" fontId="1" fillId="0" borderId="10" xfId="0" applyNumberFormat="1" applyFont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180" fontId="1" fillId="0" borderId="10" xfId="0" applyNumberFormat="1" applyFont="1" applyBorder="1" applyAlignment="1">
      <alignment vertical="justify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3" fillId="0" borderId="14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0" fontId="10" fillId="0" borderId="0" xfId="0" applyFont="1" applyAlignment="1">
      <alignment horizontal="center"/>
    </xf>
    <xf numFmtId="180" fontId="1" fillId="0" borderId="13" xfId="0" applyNumberFormat="1" applyFont="1" applyFill="1" applyBorder="1" applyAlignment="1">
      <alignment vertical="justify"/>
    </xf>
    <xf numFmtId="183" fontId="1" fillId="0" borderId="0" xfId="0" applyNumberFormat="1" applyFont="1" applyBorder="1" applyAlignment="1">
      <alignment horizontal="center" vertical="justify"/>
    </xf>
    <xf numFmtId="202" fontId="1" fillId="0" borderId="15" xfId="0" applyNumberFormat="1" applyFont="1" applyBorder="1" applyAlignment="1">
      <alignment horizontal="center" vertical="justify" wrapText="1"/>
    </xf>
    <xf numFmtId="202" fontId="1" fillId="0" borderId="0" xfId="0" applyNumberFormat="1" applyFont="1" applyBorder="1" applyAlignment="1">
      <alignment horizontal="center" vertical="justify" wrapText="1"/>
    </xf>
    <xf numFmtId="20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80" fontId="1" fillId="0" borderId="10" xfId="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4" fontId="1" fillId="0" borderId="0" xfId="0" applyNumberFormat="1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left" vertical="justify"/>
    </xf>
    <xf numFmtId="14" fontId="1" fillId="0" borderId="17" xfId="0" applyNumberFormat="1" applyFont="1" applyFill="1" applyBorder="1" applyAlignment="1">
      <alignment horizontal="center" vertical="justify" wrapText="1"/>
    </xf>
    <xf numFmtId="0" fontId="1" fillId="0" borderId="17" xfId="0" applyFont="1" applyFill="1" applyBorder="1" applyAlignment="1">
      <alignment horizontal="center" vertical="justify" wrapText="1"/>
    </xf>
    <xf numFmtId="0" fontId="1" fillId="0" borderId="17" xfId="0" applyFont="1" applyFill="1" applyBorder="1" applyAlignment="1">
      <alignment vertical="justify" wrapText="1"/>
    </xf>
    <xf numFmtId="180" fontId="1" fillId="0" borderId="17" xfId="0" applyNumberFormat="1" applyFont="1" applyFill="1" applyBorder="1" applyAlignment="1">
      <alignment vertical="justify"/>
    </xf>
    <xf numFmtId="2" fontId="3" fillId="0" borderId="17" xfId="0" applyNumberFormat="1" applyFont="1" applyBorder="1" applyAlignment="1">
      <alignment horizontal="center" vertical="justify" wrapText="1"/>
    </xf>
    <xf numFmtId="183" fontId="1" fillId="0" borderId="17" xfId="0" applyNumberFormat="1" applyFont="1" applyBorder="1" applyAlignment="1">
      <alignment horizontal="left" vertical="justify" wrapText="1"/>
    </xf>
    <xf numFmtId="0" fontId="1" fillId="0" borderId="14" xfId="0" applyFont="1" applyBorder="1" applyAlignment="1">
      <alignment horizontal="center" vertical="justify"/>
    </xf>
    <xf numFmtId="2" fontId="3" fillId="0" borderId="10" xfId="0" applyNumberFormat="1" applyFont="1" applyBorder="1" applyAlignment="1">
      <alignment horizontal="center" vertical="justify" wrapText="1"/>
    </xf>
    <xf numFmtId="0" fontId="1" fillId="0" borderId="17" xfId="0" applyFont="1" applyFill="1" applyBorder="1" applyAlignment="1">
      <alignment vertical="justify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80" fontId="1" fillId="0" borderId="14" xfId="0" applyNumberFormat="1" applyFont="1" applyBorder="1" applyAlignment="1">
      <alignment vertical="justify"/>
    </xf>
    <xf numFmtId="0" fontId="1" fillId="0" borderId="17" xfId="0" applyFont="1" applyFill="1" applyBorder="1" applyAlignment="1">
      <alignment horizontal="left" vertical="justify" wrapText="1"/>
    </xf>
    <xf numFmtId="180" fontId="1" fillId="0" borderId="17" xfId="0" applyNumberFormat="1" applyFont="1" applyBorder="1" applyAlignment="1">
      <alignment vertical="justify"/>
    </xf>
    <xf numFmtId="180" fontId="1" fillId="0" borderId="10" xfId="0" applyNumberFormat="1" applyFont="1" applyBorder="1" applyAlignment="1">
      <alignment horizontal="center" vertical="justify"/>
    </xf>
    <xf numFmtId="0" fontId="12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83" fontId="1" fillId="0" borderId="17" xfId="0" applyNumberFormat="1" applyFont="1" applyBorder="1" applyAlignment="1">
      <alignment horizontal="left" vertical="justify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82" fontId="10" fillId="0" borderId="10" xfId="0" applyNumberFormat="1" applyFont="1" applyBorder="1" applyAlignment="1">
      <alignment horizontal="left" vertical="justify" wrapText="1"/>
    </xf>
    <xf numFmtId="0" fontId="1" fillId="0" borderId="19" xfId="0" applyFont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justify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justify"/>
    </xf>
    <xf numFmtId="2" fontId="3" fillId="0" borderId="0" xfId="0" applyNumberFormat="1" applyFont="1" applyFill="1" applyBorder="1" applyAlignment="1">
      <alignment horizontal="center" vertical="justify" wrapText="1"/>
    </xf>
    <xf numFmtId="2" fontId="56" fillId="0" borderId="11" xfId="0" applyNumberFormat="1" applyFont="1" applyBorder="1" applyAlignment="1">
      <alignment horizontal="left" vertical="justify" wrapText="1"/>
    </xf>
    <xf numFmtId="183" fontId="57" fillId="0" borderId="11" xfId="0" applyNumberFormat="1" applyFont="1" applyBorder="1" applyAlignment="1">
      <alignment horizontal="left" vertical="justify" wrapText="1"/>
    </xf>
    <xf numFmtId="205" fontId="58" fillId="0" borderId="11" xfId="0" applyNumberFormat="1" applyFont="1" applyBorder="1" applyAlignment="1">
      <alignment horizontal="left" vertical="justify" wrapText="1"/>
    </xf>
    <xf numFmtId="182" fontId="56" fillId="0" borderId="11" xfId="0" applyNumberFormat="1" applyFont="1" applyBorder="1" applyAlignment="1">
      <alignment horizontal="left" vertical="justify" wrapText="1"/>
    </xf>
    <xf numFmtId="14" fontId="1" fillId="0" borderId="17" xfId="0" applyNumberFormat="1" applyFont="1" applyFill="1" applyBorder="1" applyAlignment="1">
      <alignment horizontal="center" vertical="justify"/>
    </xf>
    <xf numFmtId="182" fontId="3" fillId="0" borderId="17" xfId="0" applyNumberFormat="1" applyFont="1" applyBorder="1" applyAlignment="1">
      <alignment horizontal="left" vertical="justify"/>
    </xf>
    <xf numFmtId="182" fontId="3" fillId="0" borderId="14" xfId="0" applyNumberFormat="1" applyFont="1" applyBorder="1" applyAlignment="1">
      <alignment horizontal="left" vertical="justify"/>
    </xf>
    <xf numFmtId="183" fontId="1" fillId="0" borderId="14" xfId="0" applyNumberFormat="1" applyFont="1" applyBorder="1" applyAlignment="1">
      <alignment horizontal="left" vertical="justify"/>
    </xf>
    <xf numFmtId="0" fontId="1" fillId="0" borderId="17" xfId="0" applyFont="1" applyBorder="1" applyAlignment="1">
      <alignment vertical="justify"/>
    </xf>
    <xf numFmtId="0" fontId="1" fillId="0" borderId="21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vertical="justify"/>
    </xf>
    <xf numFmtId="0" fontId="1" fillId="0" borderId="21" xfId="0" applyFont="1" applyBorder="1" applyAlignment="1">
      <alignment horizontal="center" vertical="center"/>
    </xf>
    <xf numFmtId="183" fontId="1" fillId="0" borderId="14" xfId="0" applyNumberFormat="1" applyFont="1" applyBorder="1" applyAlignment="1">
      <alignment horizontal="center" vertical="justify"/>
    </xf>
    <xf numFmtId="183" fontId="1" fillId="0" borderId="10" xfId="0" applyNumberFormat="1" applyFont="1" applyBorder="1" applyAlignment="1">
      <alignment horizontal="center" vertical="justify"/>
    </xf>
    <xf numFmtId="183" fontId="1" fillId="0" borderId="17" xfId="0" applyNumberFormat="1" applyFont="1" applyBorder="1" applyAlignment="1">
      <alignment horizontal="center" vertical="justify"/>
    </xf>
    <xf numFmtId="0" fontId="1" fillId="0" borderId="14" xfId="0" applyFont="1" applyFill="1" applyBorder="1" applyAlignment="1">
      <alignment horizontal="left" vertical="center"/>
    </xf>
    <xf numFmtId="182" fontId="3" fillId="0" borderId="14" xfId="0" applyNumberFormat="1" applyFont="1" applyBorder="1" applyAlignment="1">
      <alignment horizontal="center" vertical="justify"/>
    </xf>
    <xf numFmtId="182" fontId="3" fillId="0" borderId="10" xfId="0" applyNumberFormat="1" applyFont="1" applyBorder="1" applyAlignment="1">
      <alignment horizontal="center" vertical="justify"/>
    </xf>
    <xf numFmtId="182" fontId="3" fillId="0" borderId="0" xfId="0" applyNumberFormat="1" applyFont="1" applyBorder="1" applyAlignment="1">
      <alignment horizontal="center" vertical="justify"/>
    </xf>
    <xf numFmtId="0" fontId="1" fillId="0" borderId="22" xfId="0" applyFont="1" applyBorder="1" applyAlignment="1">
      <alignment horizontal="center" vertical="justify"/>
    </xf>
    <xf numFmtId="0" fontId="12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justify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justify"/>
    </xf>
    <xf numFmtId="0" fontId="1" fillId="0" borderId="22" xfId="0" applyFont="1" applyFill="1" applyBorder="1" applyAlignment="1">
      <alignment vertical="justify"/>
    </xf>
    <xf numFmtId="2" fontId="10" fillId="0" borderId="22" xfId="0" applyNumberFormat="1" applyFont="1" applyBorder="1" applyAlignment="1">
      <alignment horizontal="left" vertical="justify" wrapText="1"/>
    </xf>
    <xf numFmtId="183" fontId="1" fillId="0" borderId="22" xfId="0" applyNumberFormat="1" applyFont="1" applyBorder="1" applyAlignment="1">
      <alignment horizontal="left" vertical="justify" wrapText="1"/>
    </xf>
    <xf numFmtId="205" fontId="2" fillId="0" borderId="22" xfId="0" applyNumberFormat="1" applyFont="1" applyBorder="1" applyAlignment="1">
      <alignment horizontal="left" vertical="justify" wrapText="1"/>
    </xf>
    <xf numFmtId="182" fontId="10" fillId="0" borderId="22" xfId="0" applyNumberFormat="1" applyFont="1" applyBorder="1" applyAlignment="1">
      <alignment horizontal="left" vertical="justify" wrapText="1"/>
    </xf>
    <xf numFmtId="183" fontId="11" fillId="0" borderId="22" xfId="0" applyNumberFormat="1" applyFont="1" applyBorder="1" applyAlignment="1">
      <alignment horizontal="left" vertical="justify"/>
    </xf>
    <xf numFmtId="0" fontId="12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vertical="justify" wrapText="1"/>
    </xf>
    <xf numFmtId="0" fontId="1" fillId="0" borderId="23" xfId="0" applyFont="1" applyBorder="1" applyAlignment="1">
      <alignment horizontal="center" vertical="center" wrapText="1"/>
    </xf>
    <xf numFmtId="180" fontId="1" fillId="0" borderId="22" xfId="0" applyNumberFormat="1" applyFont="1" applyFill="1" applyBorder="1" applyAlignment="1">
      <alignment vertical="justify"/>
    </xf>
    <xf numFmtId="0" fontId="12" fillId="0" borderId="20" xfId="0" applyFont="1" applyFill="1" applyBorder="1" applyAlignment="1">
      <alignment horizontal="center" vertical="center"/>
    </xf>
    <xf numFmtId="2" fontId="56" fillId="0" borderId="13" xfId="0" applyNumberFormat="1" applyFont="1" applyBorder="1" applyAlignment="1">
      <alignment horizontal="left" vertical="justify" wrapText="1"/>
    </xf>
    <xf numFmtId="183" fontId="57" fillId="0" borderId="13" xfId="0" applyNumberFormat="1" applyFont="1" applyBorder="1" applyAlignment="1">
      <alignment horizontal="left" vertical="justify" wrapText="1"/>
    </xf>
    <xf numFmtId="205" fontId="58" fillId="0" borderId="13" xfId="0" applyNumberFormat="1" applyFont="1" applyBorder="1" applyAlignment="1">
      <alignment horizontal="left" vertical="justify" wrapText="1"/>
    </xf>
    <xf numFmtId="182" fontId="56" fillId="0" borderId="13" xfId="0" applyNumberFormat="1" applyFont="1" applyBorder="1" applyAlignment="1">
      <alignment horizontal="left" vertical="justify" wrapText="1"/>
    </xf>
    <xf numFmtId="0" fontId="1" fillId="0" borderId="2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justify"/>
    </xf>
    <xf numFmtId="0" fontId="9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3" fontId="1" fillId="0" borderId="10" xfId="0" applyNumberFormat="1" applyFont="1" applyBorder="1" applyAlignment="1">
      <alignment horizontal="center" vertical="justify" wrapText="1"/>
    </xf>
    <xf numFmtId="182" fontId="10" fillId="0" borderId="15" xfId="0" applyNumberFormat="1" applyFont="1" applyBorder="1" applyAlignment="1">
      <alignment horizontal="left" vertical="justify" wrapText="1"/>
    </xf>
    <xf numFmtId="182" fontId="10" fillId="0" borderId="0" xfId="0" applyNumberFormat="1" applyFont="1" applyBorder="1" applyAlignment="1">
      <alignment horizontal="left" vertical="justify" wrapText="1"/>
    </xf>
    <xf numFmtId="180" fontId="1" fillId="0" borderId="12" xfId="0" applyNumberFormat="1" applyFont="1" applyFill="1" applyBorder="1" applyAlignment="1">
      <alignment vertical="justify" wrapText="1"/>
    </xf>
    <xf numFmtId="205" fontId="2" fillId="0" borderId="0" xfId="0" applyNumberFormat="1" applyFont="1" applyBorder="1" applyAlignment="1">
      <alignment horizontal="left" vertical="justify" wrapText="1"/>
    </xf>
    <xf numFmtId="183" fontId="11" fillId="0" borderId="0" xfId="0" applyNumberFormat="1" applyFont="1" applyBorder="1" applyAlignment="1">
      <alignment horizontal="left" vertical="justify"/>
    </xf>
    <xf numFmtId="2" fontId="10" fillId="0" borderId="17" xfId="0" applyNumberFormat="1" applyFont="1" applyBorder="1" applyAlignment="1">
      <alignment horizontal="center" vertical="justify" wrapText="1"/>
    </xf>
    <xf numFmtId="183" fontId="1" fillId="0" borderId="17" xfId="0" applyNumberFormat="1" applyFont="1" applyBorder="1" applyAlignment="1">
      <alignment horizontal="center" vertical="justify" wrapText="1"/>
    </xf>
    <xf numFmtId="205" fontId="2" fillId="0" borderId="17" xfId="0" applyNumberFormat="1" applyFont="1" applyBorder="1" applyAlignment="1">
      <alignment horizontal="center" vertical="justify" wrapText="1"/>
    </xf>
    <xf numFmtId="182" fontId="10" fillId="0" borderId="17" xfId="0" applyNumberFormat="1" applyFont="1" applyBorder="1" applyAlignment="1">
      <alignment horizontal="center" vertical="justify"/>
    </xf>
    <xf numFmtId="2" fontId="10" fillId="0" borderId="13" xfId="0" applyNumberFormat="1" applyFont="1" applyBorder="1" applyAlignment="1">
      <alignment horizontal="center" vertical="justify" wrapText="1"/>
    </xf>
    <xf numFmtId="183" fontId="1" fillId="0" borderId="13" xfId="0" applyNumberFormat="1" applyFont="1" applyBorder="1" applyAlignment="1">
      <alignment horizontal="center" vertical="justify" wrapText="1"/>
    </xf>
    <xf numFmtId="205" fontId="2" fillId="0" borderId="13" xfId="0" applyNumberFormat="1" applyFont="1" applyBorder="1" applyAlignment="1">
      <alignment horizontal="center" vertical="justify" wrapText="1"/>
    </xf>
    <xf numFmtId="182" fontId="10" fillId="0" borderId="13" xfId="0" applyNumberFormat="1" applyFont="1" applyBorder="1" applyAlignment="1">
      <alignment horizontal="center" vertical="justify"/>
    </xf>
    <xf numFmtId="183" fontId="1" fillId="0" borderId="13" xfId="0" applyNumberFormat="1" applyFont="1" applyBorder="1" applyAlignment="1">
      <alignment horizontal="center" vertical="justify"/>
    </xf>
    <xf numFmtId="2" fontId="10" fillId="0" borderId="12" xfId="0" applyNumberFormat="1" applyFont="1" applyBorder="1" applyAlignment="1">
      <alignment horizontal="center" vertical="justify" wrapText="1"/>
    </xf>
    <xf numFmtId="183" fontId="1" fillId="0" borderId="12" xfId="0" applyNumberFormat="1" applyFont="1" applyBorder="1" applyAlignment="1">
      <alignment horizontal="center" vertical="justify" wrapText="1"/>
    </xf>
    <xf numFmtId="205" fontId="2" fillId="0" borderId="12" xfId="0" applyNumberFormat="1" applyFont="1" applyBorder="1" applyAlignment="1">
      <alignment horizontal="center" vertical="justify" wrapText="1"/>
    </xf>
    <xf numFmtId="182" fontId="10" fillId="0" borderId="12" xfId="0" applyNumberFormat="1" applyFont="1" applyBorder="1" applyAlignment="1">
      <alignment horizontal="center" vertical="justify" wrapText="1"/>
    </xf>
    <xf numFmtId="182" fontId="10" fillId="0" borderId="12" xfId="0" applyNumberFormat="1" applyFont="1" applyBorder="1" applyAlignment="1">
      <alignment horizontal="center" vertical="justify"/>
    </xf>
    <xf numFmtId="183" fontId="1" fillId="0" borderId="12" xfId="0" applyNumberFormat="1" applyFont="1" applyBorder="1" applyAlignment="1">
      <alignment horizontal="center" vertical="justify"/>
    </xf>
    <xf numFmtId="2" fontId="10" fillId="0" borderId="11" xfId="0" applyNumberFormat="1" applyFont="1" applyBorder="1" applyAlignment="1">
      <alignment horizontal="center" vertical="justify" wrapText="1"/>
    </xf>
    <xf numFmtId="183" fontId="1" fillId="0" borderId="11" xfId="0" applyNumberFormat="1" applyFont="1" applyBorder="1" applyAlignment="1">
      <alignment horizontal="center" vertical="justify" wrapText="1"/>
    </xf>
    <xf numFmtId="205" fontId="2" fillId="0" borderId="11" xfId="0" applyNumberFormat="1" applyFont="1" applyBorder="1" applyAlignment="1">
      <alignment horizontal="center" vertical="justify" wrapText="1"/>
    </xf>
    <xf numFmtId="182" fontId="10" fillId="0" borderId="11" xfId="0" applyNumberFormat="1" applyFont="1" applyBorder="1" applyAlignment="1">
      <alignment horizontal="center" vertical="justify" wrapText="1"/>
    </xf>
    <xf numFmtId="182" fontId="10" fillId="0" borderId="22" xfId="0" applyNumberFormat="1" applyFont="1" applyBorder="1" applyAlignment="1">
      <alignment horizontal="center" vertical="justify" wrapText="1"/>
    </xf>
    <xf numFmtId="183" fontId="1" fillId="0" borderId="22" xfId="0" applyNumberFormat="1" applyFont="1" applyBorder="1" applyAlignment="1">
      <alignment horizontal="center" vertical="justify" wrapText="1"/>
    </xf>
    <xf numFmtId="182" fontId="10" fillId="0" borderId="11" xfId="0" applyNumberFormat="1" applyFont="1" applyBorder="1" applyAlignment="1">
      <alignment horizontal="center" vertical="justify"/>
    </xf>
    <xf numFmtId="183" fontId="1" fillId="0" borderId="11" xfId="0" applyNumberFormat="1" applyFont="1" applyBorder="1" applyAlignment="1">
      <alignment horizontal="center" vertical="justify"/>
    </xf>
    <xf numFmtId="183" fontId="11" fillId="0" borderId="11" xfId="0" applyNumberFormat="1" applyFont="1" applyBorder="1" applyAlignment="1">
      <alignment horizontal="center" vertical="justify"/>
    </xf>
    <xf numFmtId="183" fontId="11" fillId="0" borderId="12" xfId="0" applyNumberFormat="1" applyFont="1" applyBorder="1" applyAlignment="1">
      <alignment horizontal="center" vertical="justify"/>
    </xf>
    <xf numFmtId="0" fontId="9" fillId="0" borderId="0" xfId="0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vertical="justify"/>
    </xf>
    <xf numFmtId="0" fontId="9" fillId="0" borderId="0" xfId="0" applyFont="1" applyFill="1" applyBorder="1" applyAlignment="1">
      <alignment horizontal="left" vertical="justify"/>
    </xf>
    <xf numFmtId="2" fontId="38" fillId="0" borderId="0" xfId="0" applyNumberFormat="1" applyFont="1" applyBorder="1" applyAlignment="1">
      <alignment horizontal="left" vertical="justify" wrapText="1"/>
    </xf>
    <xf numFmtId="183" fontId="9" fillId="0" borderId="0" xfId="0" applyNumberFormat="1" applyFont="1" applyBorder="1" applyAlignment="1">
      <alignment horizontal="left" vertical="justify" wrapText="1"/>
    </xf>
    <xf numFmtId="205" fontId="9" fillId="0" borderId="0" xfId="0" applyNumberFormat="1" applyFont="1" applyBorder="1" applyAlignment="1">
      <alignment horizontal="center" wrapText="1"/>
    </xf>
    <xf numFmtId="182" fontId="10" fillId="0" borderId="0" xfId="0" applyNumberFormat="1" applyFont="1" applyBorder="1" applyAlignment="1">
      <alignment horizontal="left" vertical="justify"/>
    </xf>
    <xf numFmtId="0" fontId="1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182" fontId="10" fillId="0" borderId="24" xfId="0" applyNumberFormat="1" applyFont="1" applyBorder="1" applyAlignment="1">
      <alignment horizontal="center" vertical="justify" wrapText="1"/>
    </xf>
    <xf numFmtId="182" fontId="10" fillId="0" borderId="25" xfId="0" applyNumberFormat="1" applyFont="1" applyBorder="1" applyAlignment="1">
      <alignment horizontal="center" vertical="justify" wrapText="1"/>
    </xf>
    <xf numFmtId="182" fontId="10" fillId="0" borderId="26" xfId="0" applyNumberFormat="1" applyFont="1" applyBorder="1" applyAlignment="1">
      <alignment horizontal="center" vertical="justify" wrapText="1"/>
    </xf>
    <xf numFmtId="182" fontId="10" fillId="0" borderId="27" xfId="0" applyNumberFormat="1" applyFont="1" applyBorder="1" applyAlignment="1">
      <alignment horizontal="center" vertical="justify" wrapText="1"/>
    </xf>
    <xf numFmtId="182" fontId="10" fillId="0" borderId="28" xfId="0" applyNumberFormat="1" applyFont="1" applyBorder="1" applyAlignment="1">
      <alignment horizontal="center" vertical="justify" wrapText="1"/>
    </xf>
    <xf numFmtId="182" fontId="10" fillId="0" borderId="29" xfId="0" applyNumberFormat="1" applyFont="1" applyBorder="1" applyAlignment="1">
      <alignment horizontal="center" vertical="justify" wrapText="1"/>
    </xf>
    <xf numFmtId="182" fontId="10" fillId="0" borderId="30" xfId="0" applyNumberFormat="1" applyFont="1" applyBorder="1" applyAlignment="1">
      <alignment horizontal="center" vertical="justify" wrapText="1"/>
    </xf>
    <xf numFmtId="183" fontId="11" fillId="0" borderId="19" xfId="0" applyNumberFormat="1" applyFont="1" applyBorder="1" applyAlignment="1">
      <alignment horizontal="center" vertical="justify"/>
    </xf>
    <xf numFmtId="183" fontId="11" fillId="0" borderId="20" xfId="0" applyNumberFormat="1" applyFont="1" applyBorder="1" applyAlignment="1">
      <alignment horizontal="center" vertical="justify"/>
    </xf>
    <xf numFmtId="183" fontId="11" fillId="0" borderId="31" xfId="0" applyNumberFormat="1" applyFont="1" applyBorder="1" applyAlignment="1">
      <alignment horizontal="center" vertical="justify"/>
    </xf>
    <xf numFmtId="183" fontId="11" fillId="0" borderId="18" xfId="0" applyNumberFormat="1" applyFont="1" applyBorder="1" applyAlignment="1">
      <alignment horizontal="center" vertical="justify"/>
    </xf>
    <xf numFmtId="183" fontId="11" fillId="0" borderId="21" xfId="0" applyNumberFormat="1" applyFont="1" applyBorder="1" applyAlignment="1">
      <alignment horizontal="center" vertical="justify"/>
    </xf>
    <xf numFmtId="0" fontId="12" fillId="0" borderId="0" xfId="0" applyFont="1" applyFill="1" applyBorder="1" applyAlignment="1">
      <alignment horizontal="center" vertical="center"/>
    </xf>
    <xf numFmtId="183" fontId="11" fillId="0" borderId="32" xfId="0" applyNumberFormat="1" applyFont="1" applyBorder="1" applyAlignment="1">
      <alignment horizontal="left" vertical="justify"/>
    </xf>
    <xf numFmtId="183" fontId="11" fillId="0" borderId="33" xfId="0" applyNumberFormat="1" applyFont="1" applyBorder="1" applyAlignment="1">
      <alignment horizontal="left" vertical="justify"/>
    </xf>
    <xf numFmtId="183" fontId="11" fillId="0" borderId="34" xfId="0" applyNumberFormat="1" applyFont="1" applyBorder="1" applyAlignment="1">
      <alignment horizontal="left" vertical="justify"/>
    </xf>
    <xf numFmtId="183" fontId="1" fillId="0" borderId="32" xfId="0" applyNumberFormat="1" applyFont="1" applyBorder="1" applyAlignment="1">
      <alignment horizontal="left" vertical="justify" wrapText="1"/>
    </xf>
    <xf numFmtId="183" fontId="1" fillId="0" borderId="33" xfId="0" applyNumberFormat="1" applyFont="1" applyBorder="1" applyAlignment="1">
      <alignment horizontal="left" vertical="justify" wrapText="1"/>
    </xf>
    <xf numFmtId="183" fontId="1" fillId="0" borderId="34" xfId="0" applyNumberFormat="1" applyFont="1" applyBorder="1" applyAlignment="1">
      <alignment horizontal="left" vertical="justify" wrapText="1"/>
    </xf>
    <xf numFmtId="183" fontId="1" fillId="0" borderId="35" xfId="0" applyNumberFormat="1" applyFont="1" applyBorder="1" applyAlignment="1">
      <alignment horizontal="left" vertical="justify" wrapText="1"/>
    </xf>
    <xf numFmtId="183" fontId="1" fillId="0" borderId="36" xfId="0" applyNumberFormat="1" applyFont="1" applyBorder="1" applyAlignment="1">
      <alignment horizontal="left" vertical="justify" wrapText="1"/>
    </xf>
    <xf numFmtId="183" fontId="1" fillId="0" borderId="37" xfId="0" applyNumberFormat="1" applyFont="1" applyBorder="1" applyAlignment="1">
      <alignment horizontal="left" vertical="justify" wrapText="1"/>
    </xf>
    <xf numFmtId="205" fontId="10" fillId="0" borderId="13" xfId="0" applyNumberFormat="1" applyFont="1" applyBorder="1" applyAlignment="1">
      <alignment horizontal="left" vertical="justify" wrapText="1"/>
    </xf>
    <xf numFmtId="205" fontId="10" fillId="0" borderId="12" xfId="0" applyNumberFormat="1" applyFont="1" applyBorder="1" applyAlignment="1">
      <alignment horizontal="left" vertical="justify" wrapText="1"/>
    </xf>
    <xf numFmtId="205" fontId="10" fillId="0" borderId="22" xfId="0" applyNumberFormat="1" applyFont="1" applyBorder="1" applyAlignment="1">
      <alignment horizontal="left" vertical="justify" wrapText="1"/>
    </xf>
    <xf numFmtId="205" fontId="10" fillId="0" borderId="11" xfId="0" applyNumberFormat="1" applyFont="1" applyBorder="1" applyAlignment="1">
      <alignment horizontal="left" vertical="justify" wrapText="1"/>
    </xf>
    <xf numFmtId="2" fontId="1" fillId="0" borderId="13" xfId="0" applyNumberFormat="1" applyFont="1" applyBorder="1" applyAlignment="1">
      <alignment horizontal="left" vertical="justify" wrapText="1"/>
    </xf>
    <xf numFmtId="2" fontId="1" fillId="0" borderId="12" xfId="0" applyNumberFormat="1" applyFont="1" applyBorder="1" applyAlignment="1">
      <alignment horizontal="left" vertical="justify" wrapText="1"/>
    </xf>
    <xf numFmtId="2" fontId="1" fillId="0" borderId="22" xfId="0" applyNumberFormat="1" applyFont="1" applyBorder="1" applyAlignment="1">
      <alignment horizontal="left" vertical="justify" wrapText="1"/>
    </xf>
    <xf numFmtId="2" fontId="1" fillId="0" borderId="11" xfId="0" applyNumberFormat="1" applyFont="1" applyBorder="1" applyAlignment="1">
      <alignment horizontal="left" vertical="justify" wrapText="1"/>
    </xf>
    <xf numFmtId="205" fontId="10" fillId="0" borderId="12" xfId="0" applyNumberFormat="1" applyFont="1" applyBorder="1" applyAlignment="1">
      <alignment horizontal="center" vertical="justify" wrapText="1"/>
    </xf>
    <xf numFmtId="2" fontId="1" fillId="0" borderId="12" xfId="0" applyNumberFormat="1" applyFont="1" applyBorder="1" applyAlignment="1">
      <alignment horizontal="center" vertical="justify" wrapText="1"/>
    </xf>
    <xf numFmtId="2" fontId="10" fillId="0" borderId="22" xfId="0" applyNumberFormat="1" applyFont="1" applyBorder="1" applyAlignment="1">
      <alignment horizontal="center" vertical="justify" wrapText="1"/>
    </xf>
    <xf numFmtId="205" fontId="2" fillId="0" borderId="22" xfId="0" applyNumberFormat="1" applyFont="1" applyBorder="1" applyAlignment="1">
      <alignment horizontal="center" vertical="justify" wrapText="1"/>
    </xf>
    <xf numFmtId="205" fontId="10" fillId="0" borderId="22" xfId="0" applyNumberFormat="1" applyFont="1" applyBorder="1" applyAlignment="1">
      <alignment horizontal="center" vertical="justify" wrapText="1"/>
    </xf>
    <xf numFmtId="2" fontId="1" fillId="0" borderId="22" xfId="0" applyNumberFormat="1" applyFont="1" applyBorder="1" applyAlignment="1">
      <alignment horizontal="center" vertical="justify" wrapText="1"/>
    </xf>
    <xf numFmtId="183" fontId="11" fillId="0" borderId="22" xfId="0" applyNumberFormat="1" applyFont="1" applyBorder="1" applyAlignment="1">
      <alignment horizontal="center" vertical="justify"/>
    </xf>
    <xf numFmtId="205" fontId="10" fillId="0" borderId="11" xfId="0" applyNumberFormat="1" applyFont="1" applyBorder="1" applyAlignment="1">
      <alignment horizontal="center" vertical="justify" wrapText="1"/>
    </xf>
    <xf numFmtId="2" fontId="1" fillId="0" borderId="11" xfId="0" applyNumberFormat="1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30.jpeg" /><Relationship Id="rId3" Type="http://schemas.openxmlformats.org/officeDocument/2006/relationships/image" Target="../media/image20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30.jpeg" /><Relationship Id="rId3" Type="http://schemas.openxmlformats.org/officeDocument/2006/relationships/image" Target="../media/image48.emf" /><Relationship Id="rId4" Type="http://schemas.openxmlformats.org/officeDocument/2006/relationships/image" Target="../media/image49.emf" /><Relationship Id="rId5" Type="http://schemas.openxmlformats.org/officeDocument/2006/relationships/image" Target="../media/image5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30.jpeg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0.jpeg" /><Relationship Id="rId3" Type="http://schemas.openxmlformats.org/officeDocument/2006/relationships/image" Target="../media/image2.emf" /><Relationship Id="rId4" Type="http://schemas.openxmlformats.org/officeDocument/2006/relationships/image" Target="../media/image25.emf" /><Relationship Id="rId5" Type="http://schemas.openxmlformats.org/officeDocument/2006/relationships/image" Target="../media/image10.emf" /><Relationship Id="rId6" Type="http://schemas.openxmlformats.org/officeDocument/2006/relationships/image" Target="../media/image21.emf" /><Relationship Id="rId7" Type="http://schemas.openxmlformats.org/officeDocument/2006/relationships/image" Target="../media/image18.emf" /><Relationship Id="rId8" Type="http://schemas.openxmlformats.org/officeDocument/2006/relationships/image" Target="../media/image13.emf" /><Relationship Id="rId9" Type="http://schemas.openxmlformats.org/officeDocument/2006/relationships/image" Target="../media/image28.emf" /><Relationship Id="rId10" Type="http://schemas.openxmlformats.org/officeDocument/2006/relationships/image" Target="../media/image29.emf" /><Relationship Id="rId11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30.jpeg" /><Relationship Id="rId3" Type="http://schemas.openxmlformats.org/officeDocument/2006/relationships/image" Target="../media/image31.emf" /><Relationship Id="rId4" Type="http://schemas.openxmlformats.org/officeDocument/2006/relationships/image" Target="../media/image14.emf" /><Relationship Id="rId5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30.jpeg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30.jpeg" /><Relationship Id="rId3" Type="http://schemas.openxmlformats.org/officeDocument/2006/relationships/image" Target="../media/image11.emf" /><Relationship Id="rId4" Type="http://schemas.openxmlformats.org/officeDocument/2006/relationships/image" Target="../media/image22.emf" /><Relationship Id="rId5" Type="http://schemas.openxmlformats.org/officeDocument/2006/relationships/image" Target="../media/image3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30.jpeg" /><Relationship Id="rId3" Type="http://schemas.openxmlformats.org/officeDocument/2006/relationships/image" Target="../media/image24.emf" /><Relationship Id="rId4" Type="http://schemas.openxmlformats.org/officeDocument/2006/relationships/image" Target="../media/image15.emf" /><Relationship Id="rId5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30.jpeg" /><Relationship Id="rId3" Type="http://schemas.openxmlformats.org/officeDocument/2006/relationships/image" Target="../media/image32.emf" /><Relationship Id="rId4" Type="http://schemas.openxmlformats.org/officeDocument/2006/relationships/image" Target="../media/image23.emf" /><Relationship Id="rId5" Type="http://schemas.openxmlformats.org/officeDocument/2006/relationships/image" Target="../media/image2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30.jpeg" /><Relationship Id="rId3" Type="http://schemas.openxmlformats.org/officeDocument/2006/relationships/image" Target="../media/image39.emf" /><Relationship Id="rId4" Type="http://schemas.openxmlformats.org/officeDocument/2006/relationships/image" Target="../media/image40.emf" /><Relationship Id="rId5" Type="http://schemas.openxmlformats.org/officeDocument/2006/relationships/image" Target="../media/image4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30.jpeg" /><Relationship Id="rId3" Type="http://schemas.openxmlformats.org/officeDocument/2006/relationships/image" Target="../media/image42.emf" /><Relationship Id="rId4" Type="http://schemas.openxmlformats.org/officeDocument/2006/relationships/image" Target="../media/image43.emf" /><Relationship Id="rId5" Type="http://schemas.openxmlformats.org/officeDocument/2006/relationships/image" Target="../media/image4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30.jpeg" /><Relationship Id="rId3" Type="http://schemas.openxmlformats.org/officeDocument/2006/relationships/image" Target="../media/image45.emf" /><Relationship Id="rId4" Type="http://schemas.openxmlformats.org/officeDocument/2006/relationships/image" Target="../media/image46.emf" /><Relationship Id="rId5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1181100</xdr:colOff>
      <xdr:row>0</xdr:row>
      <xdr:rowOff>95250</xdr:rowOff>
    </xdr:from>
    <xdr:to>
      <xdr:col>12</xdr:col>
      <xdr:colOff>447675</xdr:colOff>
      <xdr:row>1</xdr:row>
      <xdr:rowOff>257175</xdr:rowOff>
    </xdr:to>
    <xdr:pic>
      <xdr:nvPicPr>
        <xdr:cNvPr id="1" name="Рисунок 1" descr="М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5250"/>
          <a:ext cx="1323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2</xdr:col>
      <xdr:colOff>495300</xdr:colOff>
      <xdr:row>1</xdr:row>
      <xdr:rowOff>323850</xdr:rowOff>
    </xdr:to>
    <xdr:pic>
      <xdr:nvPicPr>
        <xdr:cNvPr id="2" name="Рисунок 2" descr="СКР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1343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0</xdr:rowOff>
    </xdr:from>
    <xdr:to>
      <xdr:col>20</xdr:col>
      <xdr:colOff>371475</xdr:colOff>
      <xdr:row>3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7048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0</xdr:rowOff>
    </xdr:from>
    <xdr:to>
      <xdr:col>18</xdr:col>
      <xdr:colOff>571500</xdr:colOff>
      <xdr:row>3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7048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</xdr:row>
      <xdr:rowOff>0</xdr:rowOff>
    </xdr:from>
    <xdr:to>
      <xdr:col>17</xdr:col>
      <xdr:colOff>180975</xdr:colOff>
      <xdr:row>3</xdr:row>
      <xdr:rowOff>57150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48400" y="7048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1447800</xdr:colOff>
      <xdr:row>0</xdr:row>
      <xdr:rowOff>114300</xdr:rowOff>
    </xdr:from>
    <xdr:to>
      <xdr:col>12</xdr:col>
      <xdr:colOff>419100</xdr:colOff>
      <xdr:row>1</xdr:row>
      <xdr:rowOff>257175</xdr:rowOff>
    </xdr:to>
    <xdr:pic>
      <xdr:nvPicPr>
        <xdr:cNvPr id="1" name="Рисунок 1" descr="М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14300"/>
          <a:ext cx="1000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3</xdr:col>
      <xdr:colOff>9525</xdr:colOff>
      <xdr:row>1</xdr:row>
      <xdr:rowOff>266700</xdr:rowOff>
    </xdr:to>
    <xdr:pic>
      <xdr:nvPicPr>
        <xdr:cNvPr id="2" name="Рисунок 2" descr="СКР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0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2</xdr:row>
      <xdr:rowOff>0</xdr:rowOff>
    </xdr:from>
    <xdr:to>
      <xdr:col>20</xdr:col>
      <xdr:colOff>238125</xdr:colOff>
      <xdr:row>3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6572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</xdr:row>
      <xdr:rowOff>9525</xdr:rowOff>
    </xdr:from>
    <xdr:to>
      <xdr:col>18</xdr:col>
      <xdr:colOff>476250</xdr:colOff>
      <xdr:row>3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6667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0</xdr:rowOff>
    </xdr:from>
    <xdr:to>
      <xdr:col>17</xdr:col>
      <xdr:colOff>133350</xdr:colOff>
      <xdr:row>3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6572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1447800</xdr:colOff>
      <xdr:row>0</xdr:row>
      <xdr:rowOff>114300</xdr:rowOff>
    </xdr:from>
    <xdr:to>
      <xdr:col>12</xdr:col>
      <xdr:colOff>419100</xdr:colOff>
      <xdr:row>1</xdr:row>
      <xdr:rowOff>257175</xdr:rowOff>
    </xdr:to>
    <xdr:pic>
      <xdr:nvPicPr>
        <xdr:cNvPr id="1" name="Рисунок 1" descr="М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14300"/>
          <a:ext cx="1000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3</xdr:col>
      <xdr:colOff>9525</xdr:colOff>
      <xdr:row>1</xdr:row>
      <xdr:rowOff>266700</xdr:rowOff>
    </xdr:to>
    <xdr:pic>
      <xdr:nvPicPr>
        <xdr:cNvPr id="2" name="Рисунок 2" descr="СКР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0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2</xdr:row>
      <xdr:rowOff>0</xdr:rowOff>
    </xdr:from>
    <xdr:to>
      <xdr:col>20</xdr:col>
      <xdr:colOff>238125</xdr:colOff>
      <xdr:row>3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6572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</xdr:row>
      <xdr:rowOff>9525</xdr:rowOff>
    </xdr:from>
    <xdr:to>
      <xdr:col>18</xdr:col>
      <xdr:colOff>476250</xdr:colOff>
      <xdr:row>3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6667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0</xdr:rowOff>
    </xdr:from>
    <xdr:to>
      <xdr:col>17</xdr:col>
      <xdr:colOff>133350</xdr:colOff>
      <xdr:row>3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6572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400050</xdr:colOff>
      <xdr:row>0</xdr:row>
      <xdr:rowOff>0</xdr:rowOff>
    </xdr:from>
    <xdr:to>
      <xdr:col>24</xdr:col>
      <xdr:colOff>466725</xdr:colOff>
      <xdr:row>1</xdr:row>
      <xdr:rowOff>314325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552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2</xdr:col>
      <xdr:colOff>857250</xdr:colOff>
      <xdr:row>1</xdr:row>
      <xdr:rowOff>304800</xdr:rowOff>
    </xdr:to>
    <xdr:pic>
      <xdr:nvPicPr>
        <xdr:cNvPr id="2" name="Рисунок 3" descr="СКР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8575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3</xdr:row>
      <xdr:rowOff>9525</xdr:rowOff>
    </xdr:from>
    <xdr:to>
      <xdr:col>28</xdr:col>
      <xdr:colOff>66675</xdr:colOff>
      <xdr:row>4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276350"/>
          <a:ext cx="1143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0</xdr:row>
      <xdr:rowOff>104775</xdr:rowOff>
    </xdr:from>
    <xdr:to>
      <xdr:col>30</xdr:col>
      <xdr:colOff>228600</xdr:colOff>
      <xdr:row>1</xdr:row>
      <xdr:rowOff>76200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39450" y="104775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</xdr:row>
      <xdr:rowOff>9525</xdr:rowOff>
    </xdr:from>
    <xdr:to>
      <xdr:col>30</xdr:col>
      <xdr:colOff>276225</xdr:colOff>
      <xdr:row>2</xdr:row>
      <xdr:rowOff>333375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39450" y="752475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3</xdr:row>
      <xdr:rowOff>0</xdr:rowOff>
    </xdr:from>
    <xdr:to>
      <xdr:col>30</xdr:col>
      <xdr:colOff>266700</xdr:colOff>
      <xdr:row>4</xdr:row>
      <xdr:rowOff>47625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39450" y="1266825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590550</xdr:colOff>
      <xdr:row>4</xdr:row>
      <xdr:rowOff>66675</xdr:rowOff>
    </xdr:from>
    <xdr:to>
      <xdr:col>30</xdr:col>
      <xdr:colOff>266700</xdr:colOff>
      <xdr:row>5</xdr:row>
      <xdr:rowOff>161925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20400" y="16764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314325</xdr:colOff>
      <xdr:row>5</xdr:row>
      <xdr:rowOff>171450</xdr:rowOff>
    </xdr:from>
    <xdr:to>
      <xdr:col>28</xdr:col>
      <xdr:colOff>209550</xdr:colOff>
      <xdr:row>7</xdr:row>
      <xdr:rowOff>114300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20478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161925</xdr:colOff>
      <xdr:row>1</xdr:row>
      <xdr:rowOff>47625</xdr:rowOff>
    </xdr:from>
    <xdr:to>
      <xdr:col>27</xdr:col>
      <xdr:colOff>142875</xdr:colOff>
      <xdr:row>1</xdr:row>
      <xdr:rowOff>314325</xdr:rowOff>
    </xdr:to>
    <xdr:pic>
      <xdr:nvPicPr>
        <xdr:cNvPr id="9" name="Text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782175" y="41910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190500</xdr:colOff>
      <xdr:row>2</xdr:row>
      <xdr:rowOff>0</xdr:rowOff>
    </xdr:from>
    <xdr:to>
      <xdr:col>27</xdr:col>
      <xdr:colOff>266700</xdr:colOff>
      <xdr:row>2</xdr:row>
      <xdr:rowOff>247650</xdr:rowOff>
    </xdr:to>
    <xdr:pic>
      <xdr:nvPicPr>
        <xdr:cNvPr id="10" name="TextBox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10750" y="7429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238125</xdr:colOff>
      <xdr:row>0</xdr:row>
      <xdr:rowOff>38100</xdr:rowOff>
    </xdr:from>
    <xdr:to>
      <xdr:col>28</xdr:col>
      <xdr:colOff>466725</xdr:colOff>
      <xdr:row>0</xdr:row>
      <xdr:rowOff>238125</xdr:rowOff>
    </xdr:to>
    <xdr:pic>
      <xdr:nvPicPr>
        <xdr:cNvPr id="11" name="Label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58375" y="38100"/>
          <a:ext cx="1447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381000</xdr:colOff>
      <xdr:row>0</xdr:row>
      <xdr:rowOff>85725</xdr:rowOff>
    </xdr:from>
    <xdr:to>
      <xdr:col>18</xdr:col>
      <xdr:colOff>190500</xdr:colOff>
      <xdr:row>2</xdr:row>
      <xdr:rowOff>28575</xdr:rowOff>
    </xdr:to>
    <xdr:pic>
      <xdr:nvPicPr>
        <xdr:cNvPr id="1" name="Рисунок 1" descr="М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85725"/>
          <a:ext cx="1028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476250</xdr:colOff>
      <xdr:row>1</xdr:row>
      <xdr:rowOff>257175</xdr:rowOff>
    </xdr:to>
    <xdr:pic>
      <xdr:nvPicPr>
        <xdr:cNvPr id="2" name="Рисунок 2" descr="СКР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3</xdr:col>
      <xdr:colOff>9525</xdr:colOff>
      <xdr:row>1</xdr:row>
      <xdr:rowOff>247650</xdr:rowOff>
    </xdr:to>
    <xdr:pic>
      <xdr:nvPicPr>
        <xdr:cNvPr id="3" name="Рисунок 2" descr="СКР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2</xdr:row>
      <xdr:rowOff>352425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58125" y="6381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0</xdr:rowOff>
    </xdr:from>
    <xdr:to>
      <xdr:col>18</xdr:col>
      <xdr:colOff>495300</xdr:colOff>
      <xdr:row>2</xdr:row>
      <xdr:rowOff>361950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48475" y="6381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9525</xdr:rowOff>
    </xdr:from>
    <xdr:to>
      <xdr:col>17</xdr:col>
      <xdr:colOff>142875</xdr:colOff>
      <xdr:row>3</xdr:row>
      <xdr:rowOff>9525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95975" y="6477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361950</xdr:colOff>
      <xdr:row>0</xdr:row>
      <xdr:rowOff>76200</xdr:rowOff>
    </xdr:from>
    <xdr:to>
      <xdr:col>12</xdr:col>
      <xdr:colOff>638175</xdr:colOff>
      <xdr:row>1</xdr:row>
      <xdr:rowOff>257175</xdr:rowOff>
    </xdr:to>
    <xdr:pic>
      <xdr:nvPicPr>
        <xdr:cNvPr id="1" name="Рисунок 1" descr="М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762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333375</xdr:colOff>
      <xdr:row>1</xdr:row>
      <xdr:rowOff>257175</xdr:rowOff>
    </xdr:to>
    <xdr:pic>
      <xdr:nvPicPr>
        <xdr:cNvPr id="2" name="Рисунок 2" descr="СКР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90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</xdr:row>
      <xdr:rowOff>104775</xdr:rowOff>
    </xdr:from>
    <xdr:to>
      <xdr:col>20</xdr:col>
      <xdr:colOff>371475</xdr:colOff>
      <xdr:row>2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095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</xdr:row>
      <xdr:rowOff>85725</xdr:rowOff>
    </xdr:from>
    <xdr:to>
      <xdr:col>18</xdr:col>
      <xdr:colOff>514350</xdr:colOff>
      <xdr:row>2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3905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</xdr:row>
      <xdr:rowOff>76200</xdr:rowOff>
    </xdr:from>
    <xdr:to>
      <xdr:col>17</xdr:col>
      <xdr:colOff>200025</xdr:colOff>
      <xdr:row>2</xdr:row>
      <xdr:rowOff>104775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81675" y="3810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19050</xdr:rowOff>
    </xdr:from>
    <xdr:to>
      <xdr:col>12</xdr:col>
      <xdr:colOff>390525</xdr:colOff>
      <xdr:row>1</xdr:row>
      <xdr:rowOff>209550</xdr:rowOff>
    </xdr:to>
    <xdr:pic>
      <xdr:nvPicPr>
        <xdr:cNvPr id="1" name="Рисунок 1" descr="М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905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66675</xdr:rowOff>
    </xdr:from>
    <xdr:to>
      <xdr:col>2</xdr:col>
      <xdr:colOff>247650</xdr:colOff>
      <xdr:row>1</xdr:row>
      <xdr:rowOff>266700</xdr:rowOff>
    </xdr:to>
    <xdr:pic>
      <xdr:nvPicPr>
        <xdr:cNvPr id="2" name="Рисунок 2" descr="СКР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6675"/>
          <a:ext cx="923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2</xdr:row>
      <xdr:rowOff>19050</xdr:rowOff>
    </xdr:from>
    <xdr:to>
      <xdr:col>20</xdr:col>
      <xdr:colOff>257175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7143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19050</xdr:rowOff>
    </xdr:from>
    <xdr:to>
      <xdr:col>18</xdr:col>
      <xdr:colOff>495300</xdr:colOff>
      <xdr:row>2</xdr:row>
      <xdr:rowOff>381000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7143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0</xdr:rowOff>
    </xdr:from>
    <xdr:to>
      <xdr:col>17</xdr:col>
      <xdr:colOff>180975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6953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57150</xdr:rowOff>
    </xdr:from>
    <xdr:to>
      <xdr:col>12</xdr:col>
      <xdr:colOff>428625</xdr:colOff>
      <xdr:row>1</xdr:row>
      <xdr:rowOff>247650</xdr:rowOff>
    </xdr:to>
    <xdr:pic>
      <xdr:nvPicPr>
        <xdr:cNvPr id="1" name="Рисунок 1" descr="М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57150"/>
          <a:ext cx="914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2</xdr:col>
      <xdr:colOff>266700</xdr:colOff>
      <xdr:row>1</xdr:row>
      <xdr:rowOff>276225</xdr:rowOff>
    </xdr:to>
    <xdr:pic>
      <xdr:nvPicPr>
        <xdr:cNvPr id="2" name="Рисунок 2" descr="СКР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6096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2</xdr:row>
      <xdr:rowOff>0</xdr:rowOff>
    </xdr:from>
    <xdr:to>
      <xdr:col>18</xdr:col>
      <xdr:colOff>561975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6096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2</xdr:row>
      <xdr:rowOff>0</xdr:rowOff>
    </xdr:from>
    <xdr:to>
      <xdr:col>17</xdr:col>
      <xdr:colOff>200025</xdr:colOff>
      <xdr:row>3</xdr:row>
      <xdr:rowOff>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6096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209550</xdr:rowOff>
    </xdr:from>
    <xdr:to>
      <xdr:col>12</xdr:col>
      <xdr:colOff>419100</xdr:colOff>
      <xdr:row>2</xdr:row>
      <xdr:rowOff>47625</xdr:rowOff>
    </xdr:to>
    <xdr:pic>
      <xdr:nvPicPr>
        <xdr:cNvPr id="1" name="Рисунок 1" descr="М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09550"/>
          <a:ext cx="914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295275</xdr:colOff>
      <xdr:row>1</xdr:row>
      <xdr:rowOff>266700</xdr:rowOff>
    </xdr:to>
    <xdr:pic>
      <xdr:nvPicPr>
        <xdr:cNvPr id="2" name="Рисунок 2" descr="СКР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0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2</xdr:row>
      <xdr:rowOff>0</xdr:rowOff>
    </xdr:from>
    <xdr:to>
      <xdr:col>20</xdr:col>
      <xdr:colOff>238125</xdr:colOff>
      <xdr:row>3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6572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</xdr:row>
      <xdr:rowOff>9525</xdr:rowOff>
    </xdr:from>
    <xdr:to>
      <xdr:col>18</xdr:col>
      <xdr:colOff>476250</xdr:colOff>
      <xdr:row>3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6667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0</xdr:rowOff>
    </xdr:from>
    <xdr:to>
      <xdr:col>17</xdr:col>
      <xdr:colOff>133350</xdr:colOff>
      <xdr:row>3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6572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1447800</xdr:colOff>
      <xdr:row>0</xdr:row>
      <xdr:rowOff>114300</xdr:rowOff>
    </xdr:from>
    <xdr:to>
      <xdr:col>12</xdr:col>
      <xdr:colOff>419100</xdr:colOff>
      <xdr:row>1</xdr:row>
      <xdr:rowOff>257175</xdr:rowOff>
    </xdr:to>
    <xdr:pic>
      <xdr:nvPicPr>
        <xdr:cNvPr id="1" name="Рисунок 1" descr="М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14300"/>
          <a:ext cx="1000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3</xdr:col>
      <xdr:colOff>9525</xdr:colOff>
      <xdr:row>1</xdr:row>
      <xdr:rowOff>266700</xdr:rowOff>
    </xdr:to>
    <xdr:pic>
      <xdr:nvPicPr>
        <xdr:cNvPr id="2" name="Рисунок 2" descr="СКР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0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2</xdr:row>
      <xdr:rowOff>0</xdr:rowOff>
    </xdr:from>
    <xdr:to>
      <xdr:col>20</xdr:col>
      <xdr:colOff>238125</xdr:colOff>
      <xdr:row>3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6572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</xdr:row>
      <xdr:rowOff>9525</xdr:rowOff>
    </xdr:from>
    <xdr:to>
      <xdr:col>18</xdr:col>
      <xdr:colOff>476250</xdr:colOff>
      <xdr:row>3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6667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0</xdr:rowOff>
    </xdr:from>
    <xdr:to>
      <xdr:col>17</xdr:col>
      <xdr:colOff>133350</xdr:colOff>
      <xdr:row>3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6572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1447800</xdr:colOff>
      <xdr:row>0</xdr:row>
      <xdr:rowOff>114300</xdr:rowOff>
    </xdr:from>
    <xdr:to>
      <xdr:col>12</xdr:col>
      <xdr:colOff>419100</xdr:colOff>
      <xdr:row>1</xdr:row>
      <xdr:rowOff>257175</xdr:rowOff>
    </xdr:to>
    <xdr:pic>
      <xdr:nvPicPr>
        <xdr:cNvPr id="1" name="Рисунок 1" descr="М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14300"/>
          <a:ext cx="1000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3</xdr:col>
      <xdr:colOff>9525</xdr:colOff>
      <xdr:row>1</xdr:row>
      <xdr:rowOff>266700</xdr:rowOff>
    </xdr:to>
    <xdr:pic>
      <xdr:nvPicPr>
        <xdr:cNvPr id="2" name="Рисунок 2" descr="СКР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0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2</xdr:row>
      <xdr:rowOff>0</xdr:rowOff>
    </xdr:from>
    <xdr:to>
      <xdr:col>20</xdr:col>
      <xdr:colOff>238125</xdr:colOff>
      <xdr:row>3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6572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</xdr:row>
      <xdr:rowOff>9525</xdr:rowOff>
    </xdr:from>
    <xdr:to>
      <xdr:col>18</xdr:col>
      <xdr:colOff>476250</xdr:colOff>
      <xdr:row>3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6667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0</xdr:rowOff>
    </xdr:from>
    <xdr:to>
      <xdr:col>17</xdr:col>
      <xdr:colOff>133350</xdr:colOff>
      <xdr:row>3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6572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1447800</xdr:colOff>
      <xdr:row>0</xdr:row>
      <xdr:rowOff>114300</xdr:rowOff>
    </xdr:from>
    <xdr:to>
      <xdr:col>12</xdr:col>
      <xdr:colOff>419100</xdr:colOff>
      <xdr:row>1</xdr:row>
      <xdr:rowOff>257175</xdr:rowOff>
    </xdr:to>
    <xdr:pic>
      <xdr:nvPicPr>
        <xdr:cNvPr id="1" name="Рисунок 1" descr="М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14300"/>
          <a:ext cx="1000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3</xdr:col>
      <xdr:colOff>9525</xdr:colOff>
      <xdr:row>1</xdr:row>
      <xdr:rowOff>266700</xdr:rowOff>
    </xdr:to>
    <xdr:pic>
      <xdr:nvPicPr>
        <xdr:cNvPr id="2" name="Рисунок 2" descr="СКР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0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2</xdr:row>
      <xdr:rowOff>0</xdr:rowOff>
    </xdr:from>
    <xdr:to>
      <xdr:col>20</xdr:col>
      <xdr:colOff>238125</xdr:colOff>
      <xdr:row>3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6572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</xdr:row>
      <xdr:rowOff>9525</xdr:rowOff>
    </xdr:from>
    <xdr:to>
      <xdr:col>18</xdr:col>
      <xdr:colOff>476250</xdr:colOff>
      <xdr:row>3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6667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0</xdr:rowOff>
    </xdr:from>
    <xdr:to>
      <xdr:col>17</xdr:col>
      <xdr:colOff>133350</xdr:colOff>
      <xdr:row>3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6572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</sheetPr>
  <dimension ref="A1:AE43"/>
  <sheetViews>
    <sheetView view="pageBreakPreview" zoomScale="130" zoomScaleSheetLayoutView="130" workbookViewId="0" topLeftCell="A1">
      <selection activeCell="A31" sqref="A31"/>
    </sheetView>
  </sheetViews>
  <sheetFormatPr defaultColWidth="9.140625" defaultRowHeight="12.75"/>
  <cols>
    <col min="1" max="1" width="6.421875" style="1" customWidth="1"/>
    <col min="2" max="2" width="6.57421875" style="1" customWidth="1"/>
    <col min="3" max="3" width="8.00390625" style="1" customWidth="1"/>
    <col min="4" max="4" width="23.8515625" style="1" customWidth="1"/>
    <col min="5" max="5" width="12.8515625" style="1" hidden="1" customWidth="1"/>
    <col min="6" max="6" width="9.8515625" style="1" customWidth="1"/>
    <col min="7" max="7" width="23.28125" style="1" hidden="1" customWidth="1"/>
    <col min="8" max="8" width="22.57421875" style="1" customWidth="1"/>
    <col min="9" max="9" width="22.57421875" style="1" hidden="1" customWidth="1"/>
    <col min="10" max="10" width="15.7109375" style="1" hidden="1" customWidth="1"/>
    <col min="11" max="11" width="0.71875" style="1" hidden="1" customWidth="1"/>
    <col min="12" max="12" width="8.28125" style="1" customWidth="1"/>
    <col min="13" max="13" width="7.28125" style="1" customWidth="1"/>
    <col min="14" max="14" width="6.00390625" style="1" hidden="1" customWidth="1"/>
    <col min="15" max="15" width="7.7109375" style="1" hidden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7" customHeight="1">
      <c r="A1" s="228" t="s">
        <v>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28.5" customHeight="1">
      <c r="A2" s="229" t="s">
        <v>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25.5" customHeight="1">
      <c r="A3" s="230" t="s">
        <v>22</v>
      </c>
      <c r="B3" s="230"/>
      <c r="C3" s="230"/>
      <c r="D3" s="230"/>
      <c r="E3" s="24"/>
      <c r="F3" s="24"/>
      <c r="G3" s="24"/>
      <c r="H3" s="232" t="s">
        <v>77</v>
      </c>
      <c r="I3" s="232"/>
      <c r="J3" s="232"/>
      <c r="K3" s="232"/>
      <c r="L3" s="232"/>
      <c r="M3" s="232"/>
      <c r="N3" s="232"/>
      <c r="O3" s="232"/>
    </row>
    <row r="4" spans="2:31" ht="21.75" customHeight="1">
      <c r="B4" s="29"/>
      <c r="C4" s="227" t="s">
        <v>115</v>
      </c>
      <c r="D4" s="227"/>
      <c r="E4" s="227"/>
      <c r="F4" s="227"/>
      <c r="G4" s="227"/>
      <c r="H4" s="227"/>
      <c r="I4" s="227"/>
      <c r="J4" s="227"/>
      <c r="K4" s="29"/>
      <c r="L4" s="33" t="str">
        <f>const!C9</f>
        <v>500 метров</v>
      </c>
      <c r="M4" s="29"/>
      <c r="N4" s="29"/>
      <c r="O4" s="29"/>
      <c r="P4" s="4"/>
      <c r="Q4" s="5">
        <v>37.5</v>
      </c>
      <c r="R4" s="5"/>
      <c r="S4" s="5"/>
      <c r="T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</row>
    <row r="5" spans="1:31" ht="16.5" customHeight="1" thickBot="1">
      <c r="A5" s="100" t="s">
        <v>4</v>
      </c>
      <c r="B5" s="100" t="s">
        <v>0</v>
      </c>
      <c r="C5" s="100" t="s">
        <v>6</v>
      </c>
      <c r="D5" s="100" t="s">
        <v>2</v>
      </c>
      <c r="E5" s="100"/>
      <c r="F5" s="100" t="s">
        <v>75</v>
      </c>
      <c r="G5" s="100"/>
      <c r="H5" s="100" t="s">
        <v>40</v>
      </c>
      <c r="I5" s="100"/>
      <c r="J5" s="100" t="s">
        <v>7</v>
      </c>
      <c r="K5" s="100"/>
      <c r="L5" s="101" t="s">
        <v>3</v>
      </c>
      <c r="M5" s="101" t="s">
        <v>8</v>
      </c>
      <c r="N5" s="129" t="s">
        <v>12</v>
      </c>
      <c r="O5" s="130" t="s">
        <v>5</v>
      </c>
      <c r="P5" s="4"/>
      <c r="Q5" s="34"/>
      <c r="R5" s="34"/>
      <c r="S5" s="5"/>
      <c r="T5" s="5"/>
      <c r="U5" s="5"/>
      <c r="V5" s="5"/>
      <c r="W5" s="12"/>
      <c r="X5" s="5"/>
      <c r="Y5" s="5"/>
      <c r="Z5" s="5"/>
      <c r="AA5" s="5"/>
      <c r="AB5" s="5"/>
      <c r="AC5" s="5"/>
      <c r="AD5" s="5"/>
      <c r="AE5" s="5"/>
    </row>
    <row r="6" spans="1:31" ht="15" customHeight="1" thickBot="1" thickTop="1">
      <c r="A6" s="136">
        <v>1</v>
      </c>
      <c r="B6" s="137">
        <v>114</v>
      </c>
      <c r="C6" s="137" t="s">
        <v>58</v>
      </c>
      <c r="D6" s="138" t="s">
        <v>78</v>
      </c>
      <c r="E6" s="139"/>
      <c r="F6" s="137">
        <v>70</v>
      </c>
      <c r="G6" s="140"/>
      <c r="H6" s="137" t="s">
        <v>93</v>
      </c>
      <c r="I6" s="141"/>
      <c r="J6" s="141"/>
      <c r="K6" s="142"/>
      <c r="L6" s="143">
        <v>63.01</v>
      </c>
      <c r="M6" s="144">
        <f aca="true" t="shared" si="0" ref="M6:M33">L6</f>
        <v>63.01</v>
      </c>
      <c r="N6" s="107">
        <f aca="true" t="shared" si="1" ref="N6:N32">L6-L$6</f>
        <v>0</v>
      </c>
      <c r="O6" s="9" t="str">
        <f aca="true" t="shared" si="2" ref="O6:O30">IF(K6&lt;=41,"КМС",IF(K6&lt;=43.4,"I разр.",IF(K6&lt;=46.2,"II разр.",IF(K6&lt;=49.7,"III разр.",IF(K6&lt;=53.9,"I юн.",IF(K6&lt;=59.5,"II юн.",IF(K6&lt;=66.5,"III юн.","")))))))</f>
        <v>КМС</v>
      </c>
      <c r="P6" s="4"/>
      <c r="Q6" s="34"/>
      <c r="R6" s="34"/>
      <c r="S6" s="5"/>
      <c r="T6" s="5"/>
      <c r="U6" s="5"/>
      <c r="V6" s="5"/>
      <c r="W6" s="12"/>
      <c r="X6" s="5"/>
      <c r="Y6" s="5"/>
      <c r="Z6" s="5"/>
      <c r="AA6" s="5"/>
      <c r="AB6" s="5"/>
      <c r="AC6" s="5"/>
      <c r="AD6" s="5"/>
      <c r="AE6" s="5"/>
    </row>
    <row r="7" spans="1:31" ht="15" customHeight="1" thickTop="1">
      <c r="A7" s="145">
        <v>1</v>
      </c>
      <c r="B7" s="49">
        <v>111</v>
      </c>
      <c r="C7" s="49" t="s">
        <v>59</v>
      </c>
      <c r="D7" s="58" t="s">
        <v>79</v>
      </c>
      <c r="E7" s="59"/>
      <c r="F7" s="60">
        <v>65</v>
      </c>
      <c r="G7" s="60"/>
      <c r="H7" s="60" t="s">
        <v>63</v>
      </c>
      <c r="I7" s="55"/>
      <c r="J7" s="55"/>
      <c r="K7" s="79"/>
      <c r="L7" s="118">
        <v>54.25</v>
      </c>
      <c r="M7" s="45">
        <f aca="true" t="shared" si="3" ref="M7:M17">L7</f>
        <v>54.25</v>
      </c>
      <c r="N7" s="57">
        <f t="shared" si="1"/>
        <v>-8.759999999999998</v>
      </c>
      <c r="O7" s="9" t="str">
        <f t="shared" si="2"/>
        <v>КМС</v>
      </c>
      <c r="P7" s="4"/>
      <c r="Q7" s="34"/>
      <c r="R7" s="34"/>
      <c r="S7" s="5"/>
      <c r="T7" s="5"/>
      <c r="U7" s="5"/>
      <c r="V7" s="5"/>
      <c r="W7" s="12"/>
      <c r="X7" s="5"/>
      <c r="Y7" s="5"/>
      <c r="Z7" s="5"/>
      <c r="AA7" s="5"/>
      <c r="AB7" s="5"/>
      <c r="AC7" s="5"/>
      <c r="AD7" s="5"/>
      <c r="AE7" s="5"/>
    </row>
    <row r="8" spans="1:31" ht="15" customHeight="1">
      <c r="A8" s="9">
        <v>2</v>
      </c>
      <c r="B8" s="12">
        <v>113</v>
      </c>
      <c r="C8" s="12" t="s">
        <v>59</v>
      </c>
      <c r="D8" s="30" t="s">
        <v>81</v>
      </c>
      <c r="E8" s="54"/>
      <c r="F8" s="31">
        <v>65</v>
      </c>
      <c r="G8" s="31"/>
      <c r="H8" s="31" t="s">
        <v>67</v>
      </c>
      <c r="I8" s="23"/>
      <c r="J8" s="23"/>
      <c r="K8" s="56"/>
      <c r="L8" s="119">
        <v>54.94</v>
      </c>
      <c r="M8" s="38">
        <f t="shared" si="3"/>
        <v>54.94</v>
      </c>
      <c r="N8" s="57">
        <f t="shared" si="1"/>
        <v>-8.07</v>
      </c>
      <c r="O8" s="9" t="str">
        <f t="shared" si="2"/>
        <v>КМС</v>
      </c>
      <c r="P8" s="4"/>
      <c r="Q8" s="34"/>
      <c r="R8" s="34"/>
      <c r="S8" s="5"/>
      <c r="T8" s="5"/>
      <c r="U8" s="5"/>
      <c r="V8" s="5"/>
      <c r="W8" s="12"/>
      <c r="X8" s="5"/>
      <c r="Y8" s="5"/>
      <c r="Z8" s="5"/>
      <c r="AA8" s="5"/>
      <c r="AB8" s="5"/>
      <c r="AC8" s="5"/>
      <c r="AD8" s="5"/>
      <c r="AE8" s="5"/>
    </row>
    <row r="9" spans="1:31" ht="15" customHeight="1" thickBot="1">
      <c r="A9" s="63">
        <v>3</v>
      </c>
      <c r="B9" s="64">
        <v>112</v>
      </c>
      <c r="C9" s="64" t="s">
        <v>58</v>
      </c>
      <c r="D9" s="69" t="s">
        <v>80</v>
      </c>
      <c r="E9" s="66"/>
      <c r="F9" s="64">
        <v>65</v>
      </c>
      <c r="G9" s="67"/>
      <c r="H9" s="64" t="s">
        <v>62</v>
      </c>
      <c r="I9" s="68"/>
      <c r="J9" s="68"/>
      <c r="K9" s="128"/>
      <c r="L9" s="146">
        <v>63.86</v>
      </c>
      <c r="M9" s="71">
        <f t="shared" si="3"/>
        <v>63.86</v>
      </c>
      <c r="N9" s="57">
        <f t="shared" si="1"/>
        <v>0.8500000000000014</v>
      </c>
      <c r="O9" s="9" t="str">
        <f t="shared" si="2"/>
        <v>КМС</v>
      </c>
      <c r="P9" s="4"/>
      <c r="Q9" s="34"/>
      <c r="R9" s="34"/>
      <c r="S9" s="5"/>
      <c r="T9" s="5"/>
      <c r="U9" s="5"/>
      <c r="V9" s="5"/>
      <c r="W9" s="12"/>
      <c r="X9" s="5"/>
      <c r="Y9" s="5"/>
      <c r="Z9" s="5"/>
      <c r="AA9" s="5"/>
      <c r="AB9" s="5"/>
      <c r="AC9" s="5"/>
      <c r="AD9" s="5"/>
      <c r="AE9" s="5"/>
    </row>
    <row r="10" spans="1:31" ht="15" customHeight="1" thickTop="1">
      <c r="A10" s="9">
        <v>1</v>
      </c>
      <c r="B10" s="12">
        <v>109</v>
      </c>
      <c r="C10" s="12" t="s">
        <v>59</v>
      </c>
      <c r="D10" s="30" t="s">
        <v>83</v>
      </c>
      <c r="E10" s="54"/>
      <c r="F10" s="31">
        <v>60</v>
      </c>
      <c r="G10" s="31"/>
      <c r="H10" s="31" t="s">
        <v>63</v>
      </c>
      <c r="I10" s="23"/>
      <c r="J10" s="23"/>
      <c r="K10" s="56"/>
      <c r="L10" s="119">
        <v>52.65</v>
      </c>
      <c r="M10" s="38">
        <f t="shared" si="3"/>
        <v>52.65</v>
      </c>
      <c r="N10" s="57">
        <f t="shared" si="1"/>
        <v>-10.36</v>
      </c>
      <c r="O10" s="9" t="str">
        <f t="shared" si="2"/>
        <v>КМС</v>
      </c>
      <c r="P10" s="4"/>
      <c r="Q10" s="34"/>
      <c r="R10" s="34"/>
      <c r="S10" s="5"/>
      <c r="T10" s="5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</row>
    <row r="11" spans="1:31" ht="15" customHeight="1">
      <c r="A11" s="9">
        <v>2</v>
      </c>
      <c r="B11" s="12">
        <v>107</v>
      </c>
      <c r="C11" s="12" t="s">
        <v>58</v>
      </c>
      <c r="D11" s="26" t="s">
        <v>82</v>
      </c>
      <c r="E11" s="54"/>
      <c r="F11" s="12">
        <v>60</v>
      </c>
      <c r="G11" s="31"/>
      <c r="H11" s="12" t="s">
        <v>64</v>
      </c>
      <c r="I11" s="23"/>
      <c r="J11" s="23"/>
      <c r="K11" s="22"/>
      <c r="L11" s="119">
        <v>54.56</v>
      </c>
      <c r="M11" s="38">
        <f t="shared" si="3"/>
        <v>54.56</v>
      </c>
      <c r="N11" s="57">
        <f t="shared" si="1"/>
        <v>-8.449999999999996</v>
      </c>
      <c r="O11" s="9" t="str">
        <f t="shared" si="2"/>
        <v>КМС</v>
      </c>
      <c r="P11" s="4"/>
      <c r="Q11" s="34"/>
      <c r="R11" s="34"/>
      <c r="S11" s="5"/>
      <c r="T11" s="5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</row>
    <row r="12" spans="1:31" ht="15" customHeight="1">
      <c r="A12" s="9">
        <v>3</v>
      </c>
      <c r="B12" s="12">
        <v>108</v>
      </c>
      <c r="C12" s="12" t="s">
        <v>58</v>
      </c>
      <c r="D12" s="26" t="s">
        <v>84</v>
      </c>
      <c r="E12" s="54"/>
      <c r="F12" s="12">
        <v>60</v>
      </c>
      <c r="G12" s="31"/>
      <c r="H12" s="12" t="s">
        <v>62</v>
      </c>
      <c r="I12" s="23"/>
      <c r="J12" s="23"/>
      <c r="K12" s="56"/>
      <c r="L12" s="119">
        <v>55.68</v>
      </c>
      <c r="M12" s="38">
        <f t="shared" si="3"/>
        <v>55.68</v>
      </c>
      <c r="N12" s="57">
        <f t="shared" si="1"/>
        <v>-7.329999999999998</v>
      </c>
      <c r="O12" s="9" t="str">
        <f t="shared" si="2"/>
        <v>КМС</v>
      </c>
      <c r="P12" s="4"/>
      <c r="Q12" s="34"/>
      <c r="R12" s="34"/>
      <c r="S12" s="5"/>
      <c r="T12" s="5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</row>
    <row r="13" spans="1:31" ht="15" customHeight="1" thickBot="1">
      <c r="A13" s="63">
        <v>4</v>
      </c>
      <c r="B13" s="64">
        <v>110</v>
      </c>
      <c r="C13" s="64" t="s">
        <v>59</v>
      </c>
      <c r="D13" s="65" t="s">
        <v>85</v>
      </c>
      <c r="E13" s="66"/>
      <c r="F13" s="67">
        <v>60</v>
      </c>
      <c r="G13" s="67"/>
      <c r="H13" s="67" t="s">
        <v>64</v>
      </c>
      <c r="I13" s="68"/>
      <c r="J13" s="68"/>
      <c r="K13" s="70"/>
      <c r="L13" s="146">
        <v>62.73</v>
      </c>
      <c r="M13" s="71">
        <f t="shared" si="3"/>
        <v>62.73</v>
      </c>
      <c r="N13" s="57">
        <f t="shared" si="1"/>
        <v>-0.28000000000000114</v>
      </c>
      <c r="O13" s="9" t="str">
        <f t="shared" si="2"/>
        <v>КМС</v>
      </c>
      <c r="P13" s="4"/>
      <c r="Q13" s="34"/>
      <c r="R13" s="34"/>
      <c r="S13" s="5"/>
      <c r="T13" s="5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</row>
    <row r="14" spans="1:31" ht="15" customHeight="1" thickTop="1">
      <c r="A14" s="9">
        <v>1</v>
      </c>
      <c r="B14" s="12">
        <v>104</v>
      </c>
      <c r="C14" s="12" t="s">
        <v>58</v>
      </c>
      <c r="D14" s="26" t="s">
        <v>86</v>
      </c>
      <c r="E14" s="54"/>
      <c r="F14" s="31">
        <v>50</v>
      </c>
      <c r="G14" s="31"/>
      <c r="H14" s="31" t="s">
        <v>94</v>
      </c>
      <c r="I14" s="23"/>
      <c r="J14" s="23"/>
      <c r="K14" s="22"/>
      <c r="L14" s="119">
        <v>47.26</v>
      </c>
      <c r="M14" s="38">
        <f t="shared" si="3"/>
        <v>47.26</v>
      </c>
      <c r="N14" s="57">
        <f t="shared" si="1"/>
        <v>-15.75</v>
      </c>
      <c r="O14" s="9" t="str">
        <f t="shared" si="2"/>
        <v>КМС</v>
      </c>
      <c r="P14" s="4"/>
      <c r="Q14" s="34"/>
      <c r="R14" s="34"/>
      <c r="S14" s="5"/>
      <c r="T14" s="5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</row>
    <row r="15" spans="1:31" ht="15" customHeight="1">
      <c r="A15" s="9">
        <v>2</v>
      </c>
      <c r="B15" s="12">
        <v>105</v>
      </c>
      <c r="C15" s="12" t="s">
        <v>59</v>
      </c>
      <c r="D15" s="30" t="s">
        <v>87</v>
      </c>
      <c r="E15" s="54"/>
      <c r="F15" s="31">
        <v>50</v>
      </c>
      <c r="G15" s="31"/>
      <c r="H15" s="31" t="s">
        <v>67</v>
      </c>
      <c r="I15" s="30"/>
      <c r="J15" s="23"/>
      <c r="K15" s="22"/>
      <c r="L15" s="119">
        <v>48.87</v>
      </c>
      <c r="M15" s="38">
        <f t="shared" si="3"/>
        <v>48.87</v>
      </c>
      <c r="N15" s="57">
        <f t="shared" si="1"/>
        <v>-14.14</v>
      </c>
      <c r="O15" s="9" t="str">
        <f t="shared" si="2"/>
        <v>КМС</v>
      </c>
      <c r="P15" s="4"/>
      <c r="Q15" s="34"/>
      <c r="R15" s="34"/>
      <c r="S15" s="5"/>
      <c r="T15" s="5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</row>
    <row r="16" spans="1:31" ht="15" customHeight="1" thickBot="1">
      <c r="A16" s="63">
        <v>3</v>
      </c>
      <c r="B16" s="64">
        <v>103</v>
      </c>
      <c r="C16" s="64" t="s">
        <v>59</v>
      </c>
      <c r="D16" s="65" t="s">
        <v>89</v>
      </c>
      <c r="E16" s="66"/>
      <c r="F16" s="67">
        <v>50</v>
      </c>
      <c r="G16" s="67"/>
      <c r="H16" s="67" t="s">
        <v>62</v>
      </c>
      <c r="I16" s="68"/>
      <c r="J16" s="68"/>
      <c r="K16" s="128"/>
      <c r="L16" s="146">
        <v>54.09</v>
      </c>
      <c r="M16" s="71">
        <f t="shared" si="3"/>
        <v>54.09</v>
      </c>
      <c r="N16" s="57">
        <f t="shared" si="1"/>
        <v>-8.919999999999995</v>
      </c>
      <c r="O16" s="9" t="str">
        <f t="shared" si="2"/>
        <v>КМС</v>
      </c>
      <c r="P16" s="4"/>
      <c r="Q16" s="34"/>
      <c r="R16" s="34"/>
      <c r="S16" s="5"/>
      <c r="T16" s="5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</row>
    <row r="17" spans="1:31" ht="15" customHeight="1" thickBot="1" thickTop="1">
      <c r="A17" s="136">
        <v>1</v>
      </c>
      <c r="B17" s="137">
        <v>106</v>
      </c>
      <c r="C17" s="137" t="s">
        <v>58</v>
      </c>
      <c r="D17" s="138" t="s">
        <v>88</v>
      </c>
      <c r="E17" s="139"/>
      <c r="F17" s="137">
        <v>55</v>
      </c>
      <c r="G17" s="140"/>
      <c r="H17" s="137" t="s">
        <v>64</v>
      </c>
      <c r="I17" s="141"/>
      <c r="J17" s="141"/>
      <c r="K17" s="147"/>
      <c r="L17" s="143">
        <v>55.34</v>
      </c>
      <c r="M17" s="144">
        <f t="shared" si="3"/>
        <v>55.34</v>
      </c>
      <c r="N17" s="57">
        <f t="shared" si="1"/>
        <v>-7.669999999999995</v>
      </c>
      <c r="O17" s="9" t="str">
        <f t="shared" si="2"/>
        <v>КМС</v>
      </c>
      <c r="P17" s="4"/>
      <c r="Q17" s="34"/>
      <c r="R17" s="34"/>
      <c r="S17" s="5"/>
      <c r="T17" s="5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</row>
    <row r="18" spans="1:31" ht="15" customHeight="1" thickTop="1">
      <c r="A18" s="145">
        <v>1</v>
      </c>
      <c r="B18" s="49">
        <v>102</v>
      </c>
      <c r="C18" s="49" t="s">
        <v>58</v>
      </c>
      <c r="D18" s="78" t="s">
        <v>90</v>
      </c>
      <c r="E18" s="59"/>
      <c r="F18" s="60">
        <v>45</v>
      </c>
      <c r="G18" s="60"/>
      <c r="H18" s="60" t="s">
        <v>67</v>
      </c>
      <c r="I18" s="55"/>
      <c r="J18" s="55"/>
      <c r="K18" s="79"/>
      <c r="L18" s="118">
        <v>48.86</v>
      </c>
      <c r="M18" s="45">
        <f t="shared" si="0"/>
        <v>48.86</v>
      </c>
      <c r="N18" s="57">
        <f t="shared" si="1"/>
        <v>-14.149999999999999</v>
      </c>
      <c r="O18" s="9" t="str">
        <f t="shared" si="2"/>
        <v>КМС</v>
      </c>
      <c r="P18" s="4"/>
      <c r="Q18" s="34"/>
      <c r="R18" s="34"/>
      <c r="S18" s="5"/>
      <c r="T18" s="5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</row>
    <row r="19" spans="1:31" ht="15" customHeight="1" thickBot="1">
      <c r="A19" s="63">
        <v>2</v>
      </c>
      <c r="B19" s="64">
        <v>101</v>
      </c>
      <c r="C19" s="64" t="s">
        <v>59</v>
      </c>
      <c r="D19" s="65" t="s">
        <v>91</v>
      </c>
      <c r="E19" s="66"/>
      <c r="F19" s="67">
        <v>45</v>
      </c>
      <c r="G19" s="67"/>
      <c r="H19" s="67" t="s">
        <v>62</v>
      </c>
      <c r="I19" s="68"/>
      <c r="J19" s="68"/>
      <c r="K19" s="128"/>
      <c r="L19" s="146">
        <v>51.47</v>
      </c>
      <c r="M19" s="71">
        <f t="shared" si="0"/>
        <v>51.47</v>
      </c>
      <c r="N19" s="57">
        <f t="shared" si="1"/>
        <v>-11.54</v>
      </c>
      <c r="O19" s="9" t="str">
        <f t="shared" si="2"/>
        <v>КМС</v>
      </c>
      <c r="P19" s="4"/>
      <c r="Q19" s="34"/>
      <c r="R19" s="34"/>
      <c r="S19" s="5"/>
      <c r="T19" s="5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</row>
    <row r="20" spans="1:31" ht="15" customHeight="1" thickBot="1" thickTop="1">
      <c r="A20" s="136">
        <v>1</v>
      </c>
      <c r="B20" s="137">
        <v>100</v>
      </c>
      <c r="C20" s="137" t="s">
        <v>58</v>
      </c>
      <c r="D20" s="138" t="s">
        <v>92</v>
      </c>
      <c r="E20" s="139"/>
      <c r="F20" s="137">
        <v>40</v>
      </c>
      <c r="G20" s="140"/>
      <c r="H20" s="137" t="s">
        <v>64</v>
      </c>
      <c r="I20" s="141"/>
      <c r="J20" s="141"/>
      <c r="K20" s="147"/>
      <c r="L20" s="143">
        <v>49.75</v>
      </c>
      <c r="M20" s="144">
        <f t="shared" si="0"/>
        <v>49.75</v>
      </c>
      <c r="N20" s="57">
        <f t="shared" si="1"/>
        <v>-13.259999999999998</v>
      </c>
      <c r="O20" s="9" t="str">
        <f t="shared" si="2"/>
        <v>КМС</v>
      </c>
      <c r="P20" s="4"/>
      <c r="Q20" s="34"/>
      <c r="R20" s="34"/>
      <c r="S20" s="5"/>
      <c r="T20" s="5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</row>
    <row r="21" spans="1:31" ht="15" customHeight="1" thickTop="1">
      <c r="A21" s="9">
        <v>1</v>
      </c>
      <c r="B21" s="12">
        <v>124</v>
      </c>
      <c r="C21" s="12" t="s">
        <v>59</v>
      </c>
      <c r="D21" s="133" t="s">
        <v>96</v>
      </c>
      <c r="E21" s="54"/>
      <c r="F21" s="31" t="s">
        <v>110</v>
      </c>
      <c r="G21" s="31"/>
      <c r="H21" s="31" t="s">
        <v>111</v>
      </c>
      <c r="I21" s="23"/>
      <c r="J21" s="23"/>
      <c r="K21" s="22"/>
      <c r="L21" s="119">
        <v>40.22</v>
      </c>
      <c r="M21" s="38">
        <f t="shared" si="0"/>
        <v>40.22</v>
      </c>
      <c r="N21" s="57">
        <f t="shared" si="1"/>
        <v>-22.79</v>
      </c>
      <c r="O21" s="9" t="str">
        <f t="shared" si="2"/>
        <v>КМС</v>
      </c>
      <c r="P21" s="4"/>
      <c r="Q21" s="34"/>
      <c r="R21" s="34"/>
      <c r="S21" s="5"/>
      <c r="T21" s="5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</row>
    <row r="22" spans="1:31" ht="15" customHeight="1">
      <c r="A22" s="9">
        <v>2</v>
      </c>
      <c r="B22" s="12">
        <v>122</v>
      </c>
      <c r="C22" s="12" t="s">
        <v>59</v>
      </c>
      <c r="D22" s="133" t="s">
        <v>98</v>
      </c>
      <c r="E22" s="54"/>
      <c r="F22" s="31" t="s">
        <v>110</v>
      </c>
      <c r="G22" s="31"/>
      <c r="H22" s="31" t="s">
        <v>60</v>
      </c>
      <c r="I22" s="23"/>
      <c r="J22" s="23"/>
      <c r="K22" s="22"/>
      <c r="L22" s="119">
        <v>40.55</v>
      </c>
      <c r="M22" s="38">
        <f t="shared" si="0"/>
        <v>40.55</v>
      </c>
      <c r="N22" s="57">
        <f t="shared" si="1"/>
        <v>-22.46</v>
      </c>
      <c r="O22" s="9" t="str">
        <f t="shared" si="2"/>
        <v>КМС</v>
      </c>
      <c r="P22" s="4"/>
      <c r="Q22" s="34"/>
      <c r="R22" s="34"/>
      <c r="S22" s="5"/>
      <c r="T22" s="5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</row>
    <row r="23" spans="1:31" ht="15" customHeight="1">
      <c r="A23" s="9">
        <v>3</v>
      </c>
      <c r="B23" s="12">
        <v>119</v>
      </c>
      <c r="C23" s="12" t="s">
        <v>58</v>
      </c>
      <c r="D23" s="132" t="s">
        <v>99</v>
      </c>
      <c r="E23" s="54"/>
      <c r="F23" s="12" t="s">
        <v>110</v>
      </c>
      <c r="G23" s="31"/>
      <c r="H23" s="12" t="s">
        <v>65</v>
      </c>
      <c r="I23" s="23"/>
      <c r="J23" s="23"/>
      <c r="K23" s="56"/>
      <c r="L23" s="119">
        <v>40.83</v>
      </c>
      <c r="M23" s="38">
        <f t="shared" si="0"/>
        <v>40.83</v>
      </c>
      <c r="N23" s="57">
        <f t="shared" si="1"/>
        <v>-22.18</v>
      </c>
      <c r="O23" s="9" t="str">
        <f t="shared" si="2"/>
        <v>КМС</v>
      </c>
      <c r="P23" s="4"/>
      <c r="Q23" s="34"/>
      <c r="R23" s="34"/>
      <c r="S23" s="5"/>
      <c r="T23" s="5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</row>
    <row r="24" spans="1:31" ht="15" customHeight="1">
      <c r="A24" s="9">
        <v>4</v>
      </c>
      <c r="B24" s="12">
        <v>120</v>
      </c>
      <c r="C24" s="12" t="s">
        <v>58</v>
      </c>
      <c r="D24" s="132" t="s">
        <v>97</v>
      </c>
      <c r="E24" s="54"/>
      <c r="F24" s="12" t="s">
        <v>110</v>
      </c>
      <c r="G24" s="31"/>
      <c r="H24" s="12" t="s">
        <v>65</v>
      </c>
      <c r="I24" s="23"/>
      <c r="J24" s="23"/>
      <c r="K24" s="56"/>
      <c r="L24" s="119">
        <v>41.17</v>
      </c>
      <c r="M24" s="38">
        <f t="shared" si="0"/>
        <v>41.17</v>
      </c>
      <c r="N24" s="57">
        <f t="shared" si="1"/>
        <v>-21.839999999999996</v>
      </c>
      <c r="O24" s="9" t="str">
        <f t="shared" si="2"/>
        <v>КМС</v>
      </c>
      <c r="P24" s="4"/>
      <c r="Q24" s="34"/>
      <c r="R24" s="34"/>
      <c r="S24" s="5"/>
      <c r="T24" s="5"/>
      <c r="U24" s="5"/>
      <c r="V24" s="5"/>
      <c r="W24" s="12"/>
      <c r="X24" s="5"/>
      <c r="Y24" s="5"/>
      <c r="Z24" s="5"/>
      <c r="AA24" s="5"/>
      <c r="AB24" s="5"/>
      <c r="AC24" s="5"/>
      <c r="AD24" s="5"/>
      <c r="AE24" s="5"/>
    </row>
    <row r="25" spans="1:31" ht="15" customHeight="1">
      <c r="A25" s="9">
        <v>5</v>
      </c>
      <c r="B25" s="12">
        <v>125</v>
      </c>
      <c r="C25" s="12" t="s">
        <v>59</v>
      </c>
      <c r="D25" s="133" t="s">
        <v>104</v>
      </c>
      <c r="E25" s="54"/>
      <c r="F25" s="31" t="s">
        <v>110</v>
      </c>
      <c r="G25" s="31"/>
      <c r="H25" s="31" t="s">
        <v>111</v>
      </c>
      <c r="I25" s="23"/>
      <c r="J25" s="23"/>
      <c r="K25" s="56"/>
      <c r="L25" s="119">
        <v>41.65</v>
      </c>
      <c r="M25" s="38">
        <f t="shared" si="0"/>
        <v>41.65</v>
      </c>
      <c r="N25" s="57">
        <f t="shared" si="1"/>
        <v>-21.36</v>
      </c>
      <c r="O25" s="9" t="str">
        <f t="shared" si="2"/>
        <v>КМС</v>
      </c>
      <c r="P25" s="4"/>
      <c r="Q25" s="34"/>
      <c r="R25" s="34"/>
      <c r="S25" s="5"/>
      <c r="T25" s="5"/>
      <c r="U25" s="5"/>
      <c r="V25" s="5"/>
      <c r="W25" s="12"/>
      <c r="X25" s="5"/>
      <c r="Y25" s="5"/>
      <c r="Z25" s="5"/>
      <c r="AA25" s="5"/>
      <c r="AB25" s="5"/>
      <c r="AC25" s="5"/>
      <c r="AD25" s="5"/>
      <c r="AE25" s="5"/>
    </row>
    <row r="26" spans="1:31" ht="15" customHeight="1">
      <c r="A26" s="9">
        <v>6</v>
      </c>
      <c r="B26" s="12">
        <v>127</v>
      </c>
      <c r="C26" s="12" t="s">
        <v>58</v>
      </c>
      <c r="D26" s="132" t="s">
        <v>101</v>
      </c>
      <c r="E26" s="54"/>
      <c r="F26" s="12" t="s">
        <v>110</v>
      </c>
      <c r="G26" s="31"/>
      <c r="H26" s="12" t="s">
        <v>111</v>
      </c>
      <c r="I26" s="23"/>
      <c r="J26" s="23"/>
      <c r="K26" s="56"/>
      <c r="L26" s="119">
        <v>41.86</v>
      </c>
      <c r="M26" s="38">
        <f t="shared" si="0"/>
        <v>41.86</v>
      </c>
      <c r="N26" s="57">
        <f t="shared" si="1"/>
        <v>-21.15</v>
      </c>
      <c r="O26" s="9" t="str">
        <f t="shared" si="2"/>
        <v>КМС</v>
      </c>
      <c r="P26" s="4"/>
      <c r="Q26" s="34"/>
      <c r="R26" s="34"/>
      <c r="S26" s="5"/>
      <c r="T26" s="5"/>
      <c r="U26" s="5"/>
      <c r="V26" s="5"/>
      <c r="W26" s="12"/>
      <c r="X26" s="5"/>
      <c r="Y26" s="5"/>
      <c r="Z26" s="5"/>
      <c r="AA26" s="5"/>
      <c r="AB26" s="5"/>
      <c r="AC26" s="5"/>
      <c r="AD26" s="5"/>
      <c r="AE26" s="5"/>
    </row>
    <row r="27" spans="1:31" ht="15" customHeight="1">
      <c r="A27" s="9">
        <v>7</v>
      </c>
      <c r="B27" s="12">
        <v>130</v>
      </c>
      <c r="C27" s="12" t="s">
        <v>58</v>
      </c>
      <c r="D27" s="132" t="s">
        <v>103</v>
      </c>
      <c r="E27" s="54"/>
      <c r="F27" s="12" t="s">
        <v>110</v>
      </c>
      <c r="G27" s="31"/>
      <c r="H27" s="12" t="s">
        <v>111</v>
      </c>
      <c r="I27" s="23"/>
      <c r="J27" s="23"/>
      <c r="K27" s="22"/>
      <c r="L27" s="119">
        <v>42.12</v>
      </c>
      <c r="M27" s="38">
        <f t="shared" si="0"/>
        <v>42.12</v>
      </c>
      <c r="N27" s="57">
        <f t="shared" si="1"/>
        <v>-20.89</v>
      </c>
      <c r="O27" s="9" t="str">
        <f t="shared" si="2"/>
        <v>КМС</v>
      </c>
      <c r="P27" s="4"/>
      <c r="Q27" s="34"/>
      <c r="R27" s="34"/>
      <c r="S27" s="5"/>
      <c r="T27" s="5"/>
      <c r="U27" s="5"/>
      <c r="V27" s="5"/>
      <c r="W27" s="12"/>
      <c r="X27" s="5"/>
      <c r="Y27" s="5"/>
      <c r="Z27" s="5"/>
      <c r="AA27" s="5"/>
      <c r="AB27" s="5"/>
      <c r="AC27" s="5"/>
      <c r="AD27" s="5"/>
      <c r="AE27" s="5"/>
    </row>
    <row r="28" spans="1:31" ht="15" customHeight="1">
      <c r="A28" s="9">
        <v>8</v>
      </c>
      <c r="B28" s="12">
        <v>128</v>
      </c>
      <c r="C28" s="12" t="s">
        <v>59</v>
      </c>
      <c r="D28" s="133" t="s">
        <v>100</v>
      </c>
      <c r="E28" s="54"/>
      <c r="F28" s="31" t="s">
        <v>110</v>
      </c>
      <c r="G28" s="31"/>
      <c r="H28" s="31" t="s">
        <v>111</v>
      </c>
      <c r="I28" s="23"/>
      <c r="J28" s="23"/>
      <c r="K28" s="56"/>
      <c r="L28" s="119">
        <v>42.93</v>
      </c>
      <c r="M28" s="38">
        <f t="shared" si="0"/>
        <v>42.93</v>
      </c>
      <c r="N28" s="57">
        <f t="shared" si="1"/>
        <v>-20.08</v>
      </c>
      <c r="O28" s="9" t="str">
        <f t="shared" si="2"/>
        <v>КМС</v>
      </c>
      <c r="P28" s="4"/>
      <c r="Q28" s="34"/>
      <c r="R28" s="34"/>
      <c r="S28" s="5"/>
      <c r="T28" s="5"/>
      <c r="U28" s="5"/>
      <c r="V28" s="5"/>
      <c r="W28" s="12"/>
      <c r="X28" s="5"/>
      <c r="Y28" s="5"/>
      <c r="Z28" s="5"/>
      <c r="AA28" s="5"/>
      <c r="AB28" s="5"/>
      <c r="AC28" s="5"/>
      <c r="AD28" s="5"/>
      <c r="AE28" s="5"/>
    </row>
    <row r="29" spans="1:31" ht="15" customHeight="1">
      <c r="A29" s="9">
        <v>9</v>
      </c>
      <c r="B29" s="12">
        <v>133</v>
      </c>
      <c r="C29" s="12" t="s">
        <v>58</v>
      </c>
      <c r="D29" s="132" t="s">
        <v>109</v>
      </c>
      <c r="E29" s="5"/>
      <c r="F29" s="12" t="s">
        <v>110</v>
      </c>
      <c r="G29" s="5"/>
      <c r="H29" s="12" t="s">
        <v>65</v>
      </c>
      <c r="I29" s="5"/>
      <c r="J29" s="5"/>
      <c r="K29" s="5"/>
      <c r="L29" s="149">
        <v>43.01</v>
      </c>
      <c r="M29" s="38">
        <f t="shared" si="0"/>
        <v>43.01</v>
      </c>
      <c r="N29" s="57">
        <f t="shared" si="1"/>
        <v>-20</v>
      </c>
      <c r="O29" s="9" t="str">
        <f t="shared" si="2"/>
        <v>КМС</v>
      </c>
      <c r="P29" s="4"/>
      <c r="Q29" s="34"/>
      <c r="R29" s="34"/>
      <c r="S29" s="5"/>
      <c r="T29" s="5"/>
      <c r="U29" s="5"/>
      <c r="V29" s="5"/>
      <c r="W29" s="12"/>
      <c r="X29" s="5"/>
      <c r="Y29" s="5"/>
      <c r="Z29" s="5"/>
      <c r="AA29" s="5"/>
      <c r="AB29" s="5"/>
      <c r="AC29" s="5"/>
      <c r="AD29" s="5"/>
      <c r="AE29" s="5"/>
    </row>
    <row r="30" spans="1:31" ht="15" customHeight="1">
      <c r="A30" s="9">
        <v>10</v>
      </c>
      <c r="B30" s="12">
        <v>132</v>
      </c>
      <c r="C30" s="12" t="s">
        <v>59</v>
      </c>
      <c r="D30" s="133" t="s">
        <v>106</v>
      </c>
      <c r="E30" s="5"/>
      <c r="F30" s="31" t="s">
        <v>110</v>
      </c>
      <c r="G30" s="5"/>
      <c r="H30" s="31" t="s">
        <v>65</v>
      </c>
      <c r="I30" s="5"/>
      <c r="J30" s="5"/>
      <c r="K30" s="5"/>
      <c r="L30" s="148">
        <v>43.23</v>
      </c>
      <c r="M30" s="38">
        <f t="shared" si="0"/>
        <v>43.23</v>
      </c>
      <c r="N30" s="57">
        <f t="shared" si="1"/>
        <v>-19.78</v>
      </c>
      <c r="O30" s="9" t="str">
        <f t="shared" si="2"/>
        <v>КМС</v>
      </c>
      <c r="P30" s="4"/>
      <c r="Q30" s="34"/>
      <c r="R30" s="34"/>
      <c r="S30" s="5"/>
      <c r="T30" s="5"/>
      <c r="U30" s="5"/>
      <c r="V30" s="5"/>
      <c r="W30" s="12"/>
      <c r="X30" s="5"/>
      <c r="Y30" s="5"/>
      <c r="Z30" s="5"/>
      <c r="AA30" s="5"/>
      <c r="AB30" s="5"/>
      <c r="AC30" s="5"/>
      <c r="AD30" s="5"/>
      <c r="AE30" s="5"/>
    </row>
    <row r="31" spans="1:31" ht="17.25" customHeight="1">
      <c r="A31" s="9">
        <v>11</v>
      </c>
      <c r="B31" s="12">
        <v>129</v>
      </c>
      <c r="C31" s="12" t="s">
        <v>59</v>
      </c>
      <c r="D31" s="133" t="s">
        <v>108</v>
      </c>
      <c r="E31" s="5"/>
      <c r="F31" s="31" t="s">
        <v>110</v>
      </c>
      <c r="G31" s="5"/>
      <c r="H31" s="31" t="s">
        <v>111</v>
      </c>
      <c r="I31" s="5"/>
      <c r="J31" s="5"/>
      <c r="K31" s="5"/>
      <c r="L31" s="149">
        <v>43.26</v>
      </c>
      <c r="M31" s="38">
        <f t="shared" si="0"/>
        <v>43.26</v>
      </c>
      <c r="N31" s="57">
        <f t="shared" si="1"/>
        <v>-19.75</v>
      </c>
      <c r="O31" s="9"/>
      <c r="P31" s="4"/>
      <c r="Q31" s="34"/>
      <c r="R31" s="34"/>
      <c r="S31" s="5"/>
      <c r="T31" s="5"/>
      <c r="U31" s="5"/>
      <c r="V31" s="5"/>
      <c r="W31" s="12"/>
      <c r="X31" s="5"/>
      <c r="Y31" s="5"/>
      <c r="Z31" s="5"/>
      <c r="AA31" s="5"/>
      <c r="AB31" s="5"/>
      <c r="AC31" s="5"/>
      <c r="AD31" s="5"/>
      <c r="AE31" s="5"/>
    </row>
    <row r="32" spans="1:15" ht="12.75">
      <c r="A32" s="9">
        <v>12</v>
      </c>
      <c r="B32" s="12">
        <v>126</v>
      </c>
      <c r="C32" s="12" t="s">
        <v>59</v>
      </c>
      <c r="D32" s="133" t="s">
        <v>102</v>
      </c>
      <c r="E32" s="54"/>
      <c r="F32" s="31" t="s">
        <v>110</v>
      </c>
      <c r="G32" s="31"/>
      <c r="H32" s="31" t="s">
        <v>111</v>
      </c>
      <c r="I32" s="23"/>
      <c r="J32" s="23"/>
      <c r="K32" s="56"/>
      <c r="L32" s="119">
        <v>43.31</v>
      </c>
      <c r="M32" s="38">
        <f t="shared" si="0"/>
        <v>43.31</v>
      </c>
      <c r="N32" s="5">
        <f t="shared" si="1"/>
        <v>-19.699999999999996</v>
      </c>
      <c r="O32" s="5"/>
    </row>
    <row r="33" spans="1:15" ht="12.75">
      <c r="A33" s="9">
        <v>13</v>
      </c>
      <c r="B33" s="12">
        <v>123</v>
      </c>
      <c r="C33" s="12" t="s">
        <v>58</v>
      </c>
      <c r="D33" s="132" t="s">
        <v>105</v>
      </c>
      <c r="E33" s="54"/>
      <c r="F33" s="12" t="s">
        <v>110</v>
      </c>
      <c r="G33" s="31"/>
      <c r="H33" s="12" t="s">
        <v>111</v>
      </c>
      <c r="I33" s="30"/>
      <c r="J33" s="23"/>
      <c r="K33" s="22"/>
      <c r="L33" s="134">
        <v>45.38</v>
      </c>
      <c r="M33" s="38">
        <f t="shared" si="0"/>
        <v>45.38</v>
      </c>
      <c r="N33" s="5"/>
      <c r="O33" s="5"/>
    </row>
    <row r="34" spans="1:15" ht="12.75">
      <c r="A34" s="5"/>
      <c r="B34" s="12">
        <v>121</v>
      </c>
      <c r="C34" s="12" t="s">
        <v>58</v>
      </c>
      <c r="D34" s="132" t="s">
        <v>95</v>
      </c>
      <c r="E34" s="54"/>
      <c r="F34" s="31" t="s">
        <v>110</v>
      </c>
      <c r="G34" s="31"/>
      <c r="H34" s="31" t="s">
        <v>111</v>
      </c>
      <c r="I34" s="23"/>
      <c r="J34" s="23"/>
      <c r="K34" s="56"/>
      <c r="L34" s="119" t="s">
        <v>68</v>
      </c>
      <c r="M34" s="38"/>
      <c r="N34" s="5"/>
      <c r="O34" s="5"/>
    </row>
    <row r="35" spans="1:15" ht="13.5" thickBot="1">
      <c r="A35" s="32"/>
      <c r="B35" s="64">
        <v>131</v>
      </c>
      <c r="C35" s="64" t="s">
        <v>58</v>
      </c>
      <c r="D35" s="135" t="s">
        <v>107</v>
      </c>
      <c r="E35" s="32"/>
      <c r="F35" s="64" t="s">
        <v>110</v>
      </c>
      <c r="G35" s="32"/>
      <c r="H35" s="64" t="s">
        <v>111</v>
      </c>
      <c r="I35" s="32"/>
      <c r="J35" s="32"/>
      <c r="K35" s="32"/>
      <c r="L35" s="150" t="s">
        <v>69</v>
      </c>
      <c r="M35" s="71"/>
      <c r="N35" s="5"/>
      <c r="O35" s="5"/>
    </row>
    <row r="36" spans="2:15" ht="15.75" thickTop="1">
      <c r="B36" s="5"/>
      <c r="C36" s="131"/>
      <c r="D36" s="5"/>
      <c r="E36" s="5"/>
      <c r="F36" s="5"/>
      <c r="G36" s="5"/>
      <c r="H36" s="5"/>
      <c r="L36" s="120"/>
      <c r="N36" s="98"/>
      <c r="O36" s="98"/>
    </row>
    <row r="37" spans="1:15" ht="15">
      <c r="A37" s="98"/>
      <c r="L37" s="105"/>
      <c r="N37" s="98"/>
      <c r="O37" s="98"/>
    </row>
    <row r="38" spans="1:15" ht="15">
      <c r="A38" s="98"/>
      <c r="L38" s="120" t="s">
        <v>112</v>
      </c>
      <c r="N38" s="98"/>
      <c r="O38" s="98"/>
    </row>
    <row r="39" spans="1:15" ht="15">
      <c r="A39" s="98"/>
      <c r="L39" s="120" t="s">
        <v>114</v>
      </c>
      <c r="N39" s="98"/>
      <c r="O39" s="98"/>
    </row>
    <row r="40" spans="1:15" ht="15">
      <c r="A40" s="98"/>
      <c r="L40" s="120" t="s">
        <v>113</v>
      </c>
      <c r="N40" s="98"/>
      <c r="O40" s="98"/>
    </row>
    <row r="41" spans="1:15" ht="15">
      <c r="A41" s="98"/>
      <c r="L41" s="105"/>
      <c r="N41" s="98"/>
      <c r="O41" s="98"/>
    </row>
    <row r="43" spans="1:15" ht="12.75">
      <c r="A43" s="231" t="s">
        <v>48</v>
      </c>
      <c r="B43" s="231"/>
      <c r="C43" s="231"/>
      <c r="D43" s="231"/>
      <c r="H43" s="233" t="s">
        <v>49</v>
      </c>
      <c r="I43" s="233"/>
      <c r="J43" s="233"/>
      <c r="K43" s="233"/>
      <c r="L43" s="233"/>
      <c r="M43" s="233"/>
      <c r="N43" s="233"/>
      <c r="O43" s="233"/>
    </row>
    <row r="56" ht="3" customHeight="1"/>
  </sheetData>
  <sheetProtection/>
  <mergeCells count="7">
    <mergeCell ref="C4:J4"/>
    <mergeCell ref="A1:O1"/>
    <mergeCell ref="A2:O2"/>
    <mergeCell ref="A3:D3"/>
    <mergeCell ref="A43:D43"/>
    <mergeCell ref="H3:O3"/>
    <mergeCell ref="H43:O43"/>
  </mergeCells>
  <printOptions/>
  <pageMargins left="0.7874015748031497" right="0.5905511811023623" top="0.3937007874015748" bottom="1.4566929133858268" header="0.5118110236220472" footer="0.6692913385826772"/>
  <pageSetup horizontalDpi="600" verticalDpi="600" orientation="portrait" paperSize="9" scale="91" r:id="rId2"/>
  <rowBreaks count="1" manualBreakCount="1">
    <brk id="49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4">
    <tabColor rgb="FFFF0000"/>
  </sheetPr>
  <dimension ref="A1:AE32"/>
  <sheetViews>
    <sheetView view="pageBreakPreview" zoomScale="115" zoomScaleSheetLayoutView="115" workbookViewId="0" topLeftCell="A1">
      <selection activeCell="U14" sqref="U14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5.421875" style="1" customWidth="1"/>
    <col min="5" max="5" width="7.28125" style="1" hidden="1" customWidth="1"/>
    <col min="6" max="6" width="7.28125" style="1" customWidth="1"/>
    <col min="7" max="7" width="9.8515625" style="1" hidden="1" customWidth="1"/>
    <col min="8" max="8" width="22.8515625" style="1" customWidth="1"/>
    <col min="9" max="9" width="24.421875" style="1" hidden="1" customWidth="1"/>
    <col min="10" max="10" width="14.7109375" style="1" hidden="1" customWidth="1"/>
    <col min="11" max="11" width="0.71875" style="1" customWidth="1"/>
    <col min="12" max="12" width="6.8515625" style="1" customWidth="1"/>
    <col min="13" max="13" width="7.28125" style="105" customWidth="1"/>
    <col min="14" max="14" width="6.7109375" style="105" hidden="1" customWidth="1"/>
    <col min="15" max="15" width="7.8515625" style="1" hidden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8.5" customHeight="1">
      <c r="A1" s="228" t="s">
        <v>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23.25" customHeight="1">
      <c r="A2" s="229" t="s">
        <v>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27.75" customHeight="1">
      <c r="A3" s="230" t="s">
        <v>22</v>
      </c>
      <c r="B3" s="230"/>
      <c r="C3" s="230"/>
      <c r="D3" s="230"/>
      <c r="E3" s="24"/>
      <c r="F3" s="24"/>
      <c r="G3" s="24"/>
      <c r="H3" s="237" t="s">
        <v>207</v>
      </c>
      <c r="I3" s="237"/>
      <c r="J3" s="237"/>
      <c r="K3" s="237"/>
      <c r="L3" s="237"/>
      <c r="M3" s="237"/>
      <c r="N3" s="237"/>
      <c r="O3" s="237"/>
    </row>
    <row r="4" spans="2:31" ht="25.5" customHeight="1">
      <c r="B4" s="29"/>
      <c r="C4" s="227" t="s">
        <v>76</v>
      </c>
      <c r="D4" s="227"/>
      <c r="E4" s="227"/>
      <c r="F4" s="227"/>
      <c r="G4" s="227"/>
      <c r="H4" s="227"/>
      <c r="I4" s="227"/>
      <c r="J4" s="227"/>
      <c r="K4" s="29"/>
      <c r="L4" s="33" t="s">
        <v>35</v>
      </c>
      <c r="M4" s="103"/>
      <c r="N4" s="103"/>
      <c r="O4" s="29"/>
      <c r="P4" s="6"/>
      <c r="Q4" s="1" t="s">
        <v>31</v>
      </c>
      <c r="S4" s="5"/>
      <c r="T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</row>
    <row r="5" spans="1:31" ht="11.25" customHeight="1" thickBot="1">
      <c r="A5" s="2" t="s">
        <v>4</v>
      </c>
      <c r="B5" s="2" t="s">
        <v>0</v>
      </c>
      <c r="C5" s="20" t="s">
        <v>6</v>
      </c>
      <c r="D5" s="2" t="s">
        <v>2</v>
      </c>
      <c r="E5" s="2"/>
      <c r="F5" s="2" t="s">
        <v>194</v>
      </c>
      <c r="G5" s="2"/>
      <c r="H5" s="2" t="s">
        <v>40</v>
      </c>
      <c r="I5" s="2"/>
      <c r="J5" s="2" t="s">
        <v>7</v>
      </c>
      <c r="K5" s="2"/>
      <c r="L5" s="21" t="s">
        <v>3</v>
      </c>
      <c r="M5" s="2" t="s">
        <v>8</v>
      </c>
      <c r="N5" s="2" t="s">
        <v>12</v>
      </c>
      <c r="O5" s="2" t="s">
        <v>5</v>
      </c>
      <c r="P5" s="6"/>
      <c r="Q5" s="34"/>
      <c r="R5" s="34"/>
      <c r="S5" s="5"/>
      <c r="T5" s="5"/>
      <c r="U5" s="5"/>
      <c r="V5" s="5"/>
      <c r="W5" s="12"/>
      <c r="X5" s="5"/>
      <c r="Y5" s="5"/>
      <c r="Z5" s="5"/>
      <c r="AA5" s="5"/>
      <c r="AB5" s="5"/>
      <c r="AC5" s="5"/>
      <c r="AD5" s="5"/>
      <c r="AE5" s="5"/>
    </row>
    <row r="6" spans="1:31" ht="18" customHeight="1" thickTop="1">
      <c r="A6" s="145">
        <v>1</v>
      </c>
      <c r="B6" s="49">
        <v>40</v>
      </c>
      <c r="C6" s="49" t="s">
        <v>59</v>
      </c>
      <c r="D6" s="58" t="s">
        <v>133</v>
      </c>
      <c r="E6" s="94"/>
      <c r="F6" s="60">
        <v>65</v>
      </c>
      <c r="G6" s="49"/>
      <c r="H6" s="60" t="s">
        <v>67</v>
      </c>
      <c r="I6" s="73"/>
      <c r="J6" s="73"/>
      <c r="K6" s="157"/>
      <c r="L6" s="189">
        <f>(P6*60+Q6)/86400</f>
        <v>0.0034724537037037033</v>
      </c>
      <c r="M6" s="195">
        <f>ROUNDDOWN(L6*86400/6,3)</f>
        <v>50.003</v>
      </c>
      <c r="N6" s="123">
        <f>(L6-L$6)*86400</f>
        <v>0</v>
      </c>
      <c r="O6" s="50" t="str">
        <f>IF(L6&lt;=88.5,"КМС",IF(L6&lt;=95.5,"I разр.",IF(L6&lt;=103,"II разр.",IF(L6&lt;=111,"III разр.",IF(L6&lt;=117,"I юн.",IF(L6&lt;=124,"II юн.",IF(L6&lt;=130,"III юн.","")))))))</f>
        <v>КМС</v>
      </c>
      <c r="P6" s="6">
        <v>5</v>
      </c>
      <c r="Q6" s="34">
        <v>0.02</v>
      </c>
      <c r="R6" s="34"/>
      <c r="S6" s="5"/>
      <c r="T6" s="5"/>
      <c r="U6" s="5"/>
      <c r="V6" s="5"/>
      <c r="W6" s="12"/>
      <c r="X6" s="5"/>
      <c r="Y6" s="5"/>
      <c r="Z6" s="5"/>
      <c r="AA6" s="5"/>
      <c r="AB6" s="5"/>
      <c r="AC6" s="5"/>
      <c r="AD6" s="5"/>
      <c r="AE6" s="5"/>
    </row>
    <row r="7" spans="1:31" ht="18" customHeight="1">
      <c r="A7" s="9">
        <v>2</v>
      </c>
      <c r="B7" s="12">
        <v>47</v>
      </c>
      <c r="C7" s="12" t="s">
        <v>58</v>
      </c>
      <c r="D7" s="26" t="s">
        <v>132</v>
      </c>
      <c r="E7" s="47"/>
      <c r="F7" s="12">
        <v>65</v>
      </c>
      <c r="G7" s="12"/>
      <c r="H7" s="12" t="s">
        <v>189</v>
      </c>
      <c r="I7" s="22"/>
      <c r="J7" s="22"/>
      <c r="K7" s="13"/>
      <c r="L7" s="114">
        <f>(P7*60+Q7)/86400</f>
        <v>0.003545138888888889</v>
      </c>
      <c r="M7" s="122">
        <f>ROUNDDOWN(L7*86400/6,3)</f>
        <v>51.05</v>
      </c>
      <c r="N7" s="124">
        <f>(L7-L$6)*86400</f>
        <v>6.280000000000037</v>
      </c>
      <c r="O7" s="9" t="str">
        <f>IF(L7&lt;=88.5,"КМС",IF(L7&lt;=95.5,"I разр.",IF(L7&lt;=103,"II разр.",IF(L7&lt;=111,"III разр.",IF(L7&lt;=117,"I юн.",IF(L7&lt;=124,"II юн.",IF(L7&lt;=130,"III юн.","")))))))</f>
        <v>КМС</v>
      </c>
      <c r="P7" s="6">
        <v>5</v>
      </c>
      <c r="Q7" s="34">
        <v>6.3</v>
      </c>
      <c r="R7" s="102"/>
      <c r="S7" s="5"/>
      <c r="T7" s="5"/>
      <c r="U7" s="5"/>
      <c r="V7" s="5"/>
      <c r="W7" s="12"/>
      <c r="X7" s="5"/>
      <c r="Y7" s="5"/>
      <c r="Z7" s="5"/>
      <c r="AA7" s="5"/>
      <c r="AB7" s="5"/>
      <c r="AC7" s="5"/>
      <c r="AD7" s="5"/>
      <c r="AE7" s="5"/>
    </row>
    <row r="8" spans="1:31" ht="18" customHeight="1">
      <c r="A8" s="9">
        <v>3</v>
      </c>
      <c r="B8" s="12">
        <v>46</v>
      </c>
      <c r="C8" s="12" t="s">
        <v>59</v>
      </c>
      <c r="D8" s="30" t="s">
        <v>125</v>
      </c>
      <c r="E8" s="47"/>
      <c r="F8" s="31">
        <v>65</v>
      </c>
      <c r="G8" s="12"/>
      <c r="H8" s="31" t="s">
        <v>66</v>
      </c>
      <c r="I8" s="22"/>
      <c r="J8" s="22"/>
      <c r="K8" s="13"/>
      <c r="L8" s="114">
        <f>(P8*60+Q8)/86400</f>
        <v>0.0035696759259259262</v>
      </c>
      <c r="M8" s="122">
        <f>ROUNDDOWN(L8*86400/6,3)</f>
        <v>51.403</v>
      </c>
      <c r="N8" s="124">
        <f>(L8-L$6)*86400</f>
        <v>8.40000000000006</v>
      </c>
      <c r="O8" s="9" t="str">
        <f>IF(L8&lt;=88.5,"КМС",IF(L8&lt;=95.5,"I разр.",IF(L8&lt;=103,"II разр.",IF(L8&lt;=111,"III разр.",IF(L8&lt;=117,"I юн.",IF(L8&lt;=124,"II юн.",IF(L8&lt;=130,"III юн.","")))))))</f>
        <v>КМС</v>
      </c>
      <c r="P8" s="6">
        <v>5</v>
      </c>
      <c r="Q8" s="34">
        <v>8.42</v>
      </c>
      <c r="R8" s="34"/>
      <c r="S8" s="5"/>
      <c r="T8" s="5"/>
      <c r="U8" s="5"/>
      <c r="V8" s="5"/>
      <c r="W8" s="12"/>
      <c r="X8" s="5"/>
      <c r="Y8" s="5"/>
      <c r="Z8" s="5"/>
      <c r="AA8" s="5"/>
      <c r="AB8" s="5"/>
      <c r="AC8" s="5"/>
      <c r="AD8" s="5"/>
      <c r="AE8" s="5"/>
    </row>
    <row r="9" spans="1:31" ht="18" customHeight="1">
      <c r="A9" s="9">
        <v>4</v>
      </c>
      <c r="B9" s="12">
        <v>39</v>
      </c>
      <c r="C9" s="12" t="s">
        <v>58</v>
      </c>
      <c r="D9" s="26" t="s">
        <v>129</v>
      </c>
      <c r="E9" s="47"/>
      <c r="F9" s="31">
        <v>65</v>
      </c>
      <c r="G9" s="12"/>
      <c r="H9" s="31" t="s">
        <v>67</v>
      </c>
      <c r="I9" s="22"/>
      <c r="J9" s="22"/>
      <c r="K9" s="14"/>
      <c r="L9" s="114">
        <f>(P9*60+Q9)/86400</f>
        <v>0.0035748842592592594</v>
      </c>
      <c r="M9" s="122">
        <f>ROUNDDOWN(L9*86400/6,3)</f>
        <v>51.478</v>
      </c>
      <c r="N9" s="124">
        <f>(L9-L$6)*86400</f>
        <v>8.85000000000005</v>
      </c>
      <c r="O9" s="9" t="str">
        <f>IF(L9&lt;=88.5,"КМС",IF(L9&lt;=95.5,"I разр.",IF(L9&lt;=103,"II разр.",IF(L9&lt;=111,"III разр.",IF(L9&lt;=117,"I юн.",IF(L9&lt;=124,"II юн.",IF(L9&lt;=130,"III юн.","")))))))</f>
        <v>КМС</v>
      </c>
      <c r="P9" s="6">
        <v>5</v>
      </c>
      <c r="Q9" s="34">
        <v>8.87</v>
      </c>
      <c r="R9" s="34"/>
      <c r="S9" s="5"/>
      <c r="T9" s="5"/>
      <c r="U9" s="5"/>
      <c r="V9" s="5"/>
      <c r="W9" s="12"/>
      <c r="X9" s="5"/>
      <c r="Y9" s="5"/>
      <c r="Z9" s="5"/>
      <c r="AA9" s="5"/>
      <c r="AB9" s="5"/>
      <c r="AC9" s="5"/>
      <c r="AD9" s="5"/>
      <c r="AE9" s="5"/>
    </row>
    <row r="10" spans="1:31" ht="18" customHeight="1">
      <c r="A10" s="9">
        <v>5</v>
      </c>
      <c r="B10" s="12">
        <v>41</v>
      </c>
      <c r="C10" s="12" t="s">
        <v>58</v>
      </c>
      <c r="D10" s="26" t="s">
        <v>127</v>
      </c>
      <c r="E10" s="47"/>
      <c r="F10" s="12">
        <v>65</v>
      </c>
      <c r="G10" s="12"/>
      <c r="H10" s="12" t="s">
        <v>64</v>
      </c>
      <c r="I10" s="22"/>
      <c r="J10" s="22"/>
      <c r="K10" s="13"/>
      <c r="L10" s="114">
        <f>(P10*60+Q10)/86400</f>
        <v>0.0036827546296296296</v>
      </c>
      <c r="M10" s="122">
        <f>ROUNDDOWN(L10*86400/6,3)</f>
        <v>53.031</v>
      </c>
      <c r="N10" s="124"/>
      <c r="O10" s="9"/>
      <c r="P10" s="6">
        <v>5</v>
      </c>
      <c r="Q10" s="34">
        <v>18.19</v>
      </c>
      <c r="R10" s="34"/>
      <c r="S10" s="5"/>
      <c r="T10" s="5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</row>
    <row r="11" spans="1:31" ht="18" customHeight="1">
      <c r="A11" s="9">
        <v>6</v>
      </c>
      <c r="B11" s="12">
        <v>44</v>
      </c>
      <c r="C11" s="12" t="s">
        <v>59</v>
      </c>
      <c r="D11" s="30" t="s">
        <v>126</v>
      </c>
      <c r="E11" s="47"/>
      <c r="F11" s="31">
        <v>65</v>
      </c>
      <c r="G11" s="12"/>
      <c r="H11" s="31" t="s">
        <v>64</v>
      </c>
      <c r="I11" s="22"/>
      <c r="J11" s="22"/>
      <c r="K11" s="13"/>
      <c r="L11" s="114">
        <f>(P11*60+Q11)/86400</f>
        <v>0.003694444444444444</v>
      </c>
      <c r="M11" s="122">
        <f>ROUNDDOWN(L11*86400/6,3)</f>
        <v>53.2</v>
      </c>
      <c r="N11" s="124"/>
      <c r="O11" s="9"/>
      <c r="P11" s="6">
        <v>5</v>
      </c>
      <c r="Q11" s="34">
        <v>19.2</v>
      </c>
      <c r="R11" s="34"/>
      <c r="S11" s="5"/>
      <c r="T11" s="5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</row>
    <row r="12" spans="1:31" ht="18" customHeight="1">
      <c r="A12" s="9">
        <v>7</v>
      </c>
      <c r="B12" s="12">
        <v>42</v>
      </c>
      <c r="C12" s="12" t="s">
        <v>58</v>
      </c>
      <c r="D12" s="26" t="s">
        <v>130</v>
      </c>
      <c r="E12" s="54"/>
      <c r="F12" s="31">
        <v>65</v>
      </c>
      <c r="G12" s="31"/>
      <c r="H12" s="31" t="s">
        <v>188</v>
      </c>
      <c r="I12" s="12"/>
      <c r="J12" s="22"/>
      <c r="K12" s="13"/>
      <c r="L12" s="114">
        <f>(P12*60+Q12)/86400</f>
        <v>0.0038939814814814813</v>
      </c>
      <c r="M12" s="122">
        <f>ROUNDDOWN(L12*86400/6,3)</f>
        <v>56.073</v>
      </c>
      <c r="N12" s="124">
        <f>(L12-L$6)*86400</f>
        <v>36.42000000000002</v>
      </c>
      <c r="O12" s="9" t="str">
        <f>IF(L12&lt;=88.5,"КМС",IF(L12&lt;=95.5,"I разр.",IF(L12&lt;=103,"II разр.",IF(L12&lt;=111,"III разр.",IF(L12&lt;=117,"I юн.",IF(L12&lt;=124,"II юн.",IF(L12&lt;=130,"III юн.","")))))))</f>
        <v>КМС</v>
      </c>
      <c r="P12" s="6">
        <v>5</v>
      </c>
      <c r="Q12" s="34">
        <v>36.44</v>
      </c>
      <c r="R12" s="34"/>
      <c r="S12" s="5"/>
      <c r="T12" s="5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</row>
    <row r="13" spans="1:31" ht="18" customHeight="1">
      <c r="A13" s="9">
        <v>8</v>
      </c>
      <c r="B13" s="12">
        <v>43</v>
      </c>
      <c r="C13" s="12" t="s">
        <v>59</v>
      </c>
      <c r="D13" s="30" t="s">
        <v>131</v>
      </c>
      <c r="E13" s="47"/>
      <c r="F13" s="31">
        <v>65</v>
      </c>
      <c r="G13" s="12"/>
      <c r="H13" s="31" t="s">
        <v>64</v>
      </c>
      <c r="I13" s="22"/>
      <c r="J13" s="22"/>
      <c r="K13" s="13"/>
      <c r="L13" s="114">
        <f>(P13*60+Q13)/86400</f>
        <v>0.003912615740740741</v>
      </c>
      <c r="M13" s="122">
        <f>ROUNDDOWN(L13*86400/6,3)</f>
        <v>56.341</v>
      </c>
      <c r="N13" s="124">
        <f>(L13-L$6)*86400</f>
        <v>38.030000000000044</v>
      </c>
      <c r="O13" s="9" t="str">
        <f>IF(L13&lt;=88.5,"КМС",IF(L13&lt;=95.5,"I разр.",IF(L13&lt;=103,"II разр.",IF(L13&lt;=111,"III разр.",IF(L13&lt;=117,"I юн.",IF(L13&lt;=124,"II юн.",IF(L13&lt;=130,"III юн.","")))))))</f>
        <v>КМС</v>
      </c>
      <c r="P13" s="6">
        <v>5</v>
      </c>
      <c r="Q13" s="34">
        <v>38.05</v>
      </c>
      <c r="R13" s="34"/>
      <c r="S13" s="5"/>
      <c r="T13" s="5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</row>
    <row r="14" spans="1:31" ht="18" customHeight="1">
      <c r="A14" s="9">
        <v>9</v>
      </c>
      <c r="B14" s="12">
        <v>45</v>
      </c>
      <c r="C14" s="12" t="s">
        <v>59</v>
      </c>
      <c r="D14" s="30" t="s">
        <v>124</v>
      </c>
      <c r="E14" s="47"/>
      <c r="F14" s="31">
        <v>65</v>
      </c>
      <c r="G14" s="12"/>
      <c r="H14" s="31" t="s">
        <v>67</v>
      </c>
      <c r="I14" s="22"/>
      <c r="J14" s="22"/>
      <c r="K14" s="14"/>
      <c r="L14" s="114">
        <f>(P14*60+Q14)/86400</f>
        <v>0.004073611111111111</v>
      </c>
      <c r="M14" s="122">
        <f>ROUNDDOWN(L14*86400/6,3)</f>
        <v>58.66</v>
      </c>
      <c r="N14" s="124">
        <f>(L14-L$6)*86400</f>
        <v>51.94000000000004</v>
      </c>
      <c r="O14" s="9" t="str">
        <f>IF(L14&lt;=88.5,"КМС",IF(L14&lt;=95.5,"I разр.",IF(L14&lt;=103,"II разр.",IF(L14&lt;=111,"III разр.",IF(L14&lt;=117,"I юн.",IF(L14&lt;=124,"II юн.",IF(L14&lt;=130,"III юн.","")))))))</f>
        <v>КМС</v>
      </c>
      <c r="P14" s="6">
        <v>5</v>
      </c>
      <c r="Q14" s="34">
        <v>51.96</v>
      </c>
      <c r="R14" s="34"/>
      <c r="S14" s="5"/>
      <c r="T14" s="5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</row>
    <row r="15" spans="1:31" ht="18" customHeight="1" thickBot="1">
      <c r="A15" s="63"/>
      <c r="B15" s="64">
        <v>37</v>
      </c>
      <c r="C15" s="64" t="s">
        <v>58</v>
      </c>
      <c r="D15" s="69" t="s">
        <v>128</v>
      </c>
      <c r="E15" s="111"/>
      <c r="F15" s="64">
        <v>65</v>
      </c>
      <c r="G15" s="64"/>
      <c r="H15" s="64" t="s">
        <v>67</v>
      </c>
      <c r="I15" s="70"/>
      <c r="J15" s="70"/>
      <c r="K15" s="115"/>
      <c r="L15" s="112" t="s">
        <v>69</v>
      </c>
      <c r="M15" s="196"/>
      <c r="N15" s="124"/>
      <c r="O15" s="9"/>
      <c r="P15" s="6"/>
      <c r="Q15" s="34"/>
      <c r="R15" s="34"/>
      <c r="S15" s="5"/>
      <c r="T15" s="5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</row>
    <row r="16" spans="1:31" ht="18" customHeight="1" thickTop="1">
      <c r="A16" s="9">
        <v>1</v>
      </c>
      <c r="B16" s="12">
        <v>53</v>
      </c>
      <c r="C16" s="12" t="s">
        <v>58</v>
      </c>
      <c r="D16" s="26" t="s">
        <v>119</v>
      </c>
      <c r="E16" s="47"/>
      <c r="F16" s="12">
        <v>75</v>
      </c>
      <c r="G16" s="12"/>
      <c r="H16" s="12" t="s">
        <v>66</v>
      </c>
      <c r="I16" s="22"/>
      <c r="J16" s="22"/>
      <c r="K16" s="13"/>
      <c r="L16" s="114">
        <f>(P16*60+Q16)/86400</f>
        <v>0.003761226851851852</v>
      </c>
      <c r="M16" s="122">
        <f>ROUNDDOWN(L16*86400/6,3)</f>
        <v>54.161</v>
      </c>
      <c r="N16" s="124"/>
      <c r="O16" s="9"/>
      <c r="P16" s="6">
        <v>5</v>
      </c>
      <c r="Q16" s="34">
        <v>24.97</v>
      </c>
      <c r="R16" s="34"/>
      <c r="S16" s="5"/>
      <c r="T16" s="5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</row>
    <row r="17" spans="1:31" ht="18" customHeight="1">
      <c r="A17" s="9">
        <v>2</v>
      </c>
      <c r="B17" s="12">
        <v>52</v>
      </c>
      <c r="C17" s="12" t="s">
        <v>59</v>
      </c>
      <c r="D17" s="30" t="s">
        <v>120</v>
      </c>
      <c r="E17" s="47"/>
      <c r="F17" s="31">
        <v>75</v>
      </c>
      <c r="G17" s="12"/>
      <c r="H17" s="31" t="s">
        <v>61</v>
      </c>
      <c r="I17" s="22"/>
      <c r="J17" s="22"/>
      <c r="K17" s="13"/>
      <c r="L17" s="114">
        <f>(P17*60+Q17)/86400</f>
        <v>0.003867592592592592</v>
      </c>
      <c r="M17" s="122">
        <f>ROUNDDOWN(L17*86400/6,3)</f>
        <v>55.693</v>
      </c>
      <c r="N17" s="124"/>
      <c r="O17" s="9"/>
      <c r="P17" s="6">
        <v>5</v>
      </c>
      <c r="Q17" s="34">
        <v>34.16</v>
      </c>
      <c r="R17" s="34"/>
      <c r="S17" s="5"/>
      <c r="T17" s="5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</row>
    <row r="18" spans="1:31" ht="18" customHeight="1">
      <c r="A18" s="9">
        <v>3</v>
      </c>
      <c r="B18" s="12">
        <v>49</v>
      </c>
      <c r="C18" s="12" t="s">
        <v>58</v>
      </c>
      <c r="D18" s="26" t="s">
        <v>122</v>
      </c>
      <c r="E18" s="47"/>
      <c r="F18" s="12">
        <v>75</v>
      </c>
      <c r="G18" s="12"/>
      <c r="H18" s="12" t="s">
        <v>64</v>
      </c>
      <c r="I18" s="22"/>
      <c r="J18" s="22"/>
      <c r="K18" s="13"/>
      <c r="L18" s="114">
        <f>(P18*60+Q18)/86400</f>
        <v>0.004128009259259259</v>
      </c>
      <c r="M18" s="122">
        <f>ROUNDDOWN(L18*86400/6,3)</f>
        <v>59.443</v>
      </c>
      <c r="N18" s="124"/>
      <c r="O18" s="9"/>
      <c r="P18" s="6">
        <v>5</v>
      </c>
      <c r="Q18" s="34">
        <v>56.66</v>
      </c>
      <c r="R18" s="34"/>
      <c r="S18" s="5"/>
      <c r="T18" s="5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</row>
    <row r="19" spans="1:31" ht="18" customHeight="1">
      <c r="A19" s="9">
        <v>4</v>
      </c>
      <c r="B19" s="12">
        <v>50</v>
      </c>
      <c r="C19" s="12" t="s">
        <v>59</v>
      </c>
      <c r="D19" s="30" t="s">
        <v>118</v>
      </c>
      <c r="E19" s="47"/>
      <c r="F19" s="31">
        <v>75</v>
      </c>
      <c r="G19" s="12"/>
      <c r="H19" s="31" t="s">
        <v>64</v>
      </c>
      <c r="I19" s="22"/>
      <c r="J19" s="22"/>
      <c r="K19" s="13"/>
      <c r="L19" s="114">
        <f>(P19*60+Q19)/86400</f>
        <v>0.004776736111111111</v>
      </c>
      <c r="M19" s="122">
        <f>ROUNDDOWN(L19*86400/6,3)</f>
        <v>68.785</v>
      </c>
      <c r="N19" s="124"/>
      <c r="O19" s="9"/>
      <c r="P19" s="6">
        <v>6</v>
      </c>
      <c r="Q19" s="34">
        <v>52.71</v>
      </c>
      <c r="R19" s="34"/>
      <c r="S19" s="5"/>
      <c r="T19" s="5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</row>
    <row r="20" spans="1:31" ht="18" customHeight="1" thickBot="1">
      <c r="A20" s="63">
        <v>5</v>
      </c>
      <c r="B20" s="64">
        <v>51</v>
      </c>
      <c r="C20" s="64" t="s">
        <v>59</v>
      </c>
      <c r="D20" s="65" t="s">
        <v>121</v>
      </c>
      <c r="E20" s="111"/>
      <c r="F20" s="67">
        <v>75</v>
      </c>
      <c r="G20" s="64"/>
      <c r="H20" s="67" t="s">
        <v>64</v>
      </c>
      <c r="I20" s="70"/>
      <c r="J20" s="70"/>
      <c r="K20" s="115"/>
      <c r="L20" s="112">
        <f>(P20*60+Q20)/86400</f>
        <v>0.005629166666666667</v>
      </c>
      <c r="M20" s="196">
        <f>ROUNDDOWN(L20*86400/6,3)</f>
        <v>81.06</v>
      </c>
      <c r="N20" s="124"/>
      <c r="O20" s="9"/>
      <c r="P20" s="6">
        <v>8</v>
      </c>
      <c r="Q20" s="34">
        <v>6.36</v>
      </c>
      <c r="R20" s="34"/>
      <c r="S20" s="5"/>
      <c r="T20" s="5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</row>
    <row r="21" spans="1:31" ht="18" customHeight="1" thickBot="1" thickTop="1">
      <c r="A21" s="63">
        <v>1</v>
      </c>
      <c r="B21" s="64">
        <v>55</v>
      </c>
      <c r="C21" s="64" t="s">
        <v>58</v>
      </c>
      <c r="D21" s="69" t="s">
        <v>117</v>
      </c>
      <c r="E21" s="111"/>
      <c r="F21" s="64">
        <v>80</v>
      </c>
      <c r="G21" s="64"/>
      <c r="H21" s="64" t="s">
        <v>65</v>
      </c>
      <c r="I21" s="70"/>
      <c r="J21" s="70"/>
      <c r="K21" s="115"/>
      <c r="L21" s="112">
        <f>(P21*60+Q21)/86400</f>
        <v>0.005277430555555556</v>
      </c>
      <c r="M21" s="196">
        <f>ROUNDDOWN(L21*86400/6,3)</f>
        <v>75.995</v>
      </c>
      <c r="N21" s="124"/>
      <c r="O21" s="9"/>
      <c r="P21" s="6">
        <v>7</v>
      </c>
      <c r="Q21" s="34">
        <v>35.97</v>
      </c>
      <c r="R21" s="34"/>
      <c r="S21" s="5"/>
      <c r="T21" s="5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</row>
    <row r="22" spans="1:31" ht="15.75" customHeight="1" hidden="1" thickTop="1">
      <c r="A22" s="9"/>
      <c r="B22" s="12">
        <v>76</v>
      </c>
      <c r="C22" s="12" t="s">
        <v>58</v>
      </c>
      <c r="D22" s="26" t="s">
        <v>204</v>
      </c>
      <c r="E22" s="47"/>
      <c r="F22" s="31" t="s">
        <v>110</v>
      </c>
      <c r="G22" s="12"/>
      <c r="H22" s="31" t="s">
        <v>65</v>
      </c>
      <c r="I22" s="22"/>
      <c r="J22" s="22"/>
      <c r="K22" s="13"/>
      <c r="L22" s="114">
        <f>(P22*60+Q22)/86400</f>
        <v>0</v>
      </c>
      <c r="M22" s="122">
        <f>ROUNDDOWN(L22*86400/3,3)</f>
        <v>0</v>
      </c>
      <c r="N22" s="124"/>
      <c r="O22" s="9"/>
      <c r="P22" s="6"/>
      <c r="Q22" s="34"/>
      <c r="R22" s="34"/>
      <c r="S22" s="5"/>
      <c r="T22" s="5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</row>
    <row r="23" spans="1:31" ht="15.75" customHeight="1" hidden="1" thickBot="1">
      <c r="A23" s="63"/>
      <c r="B23" s="64">
        <v>73</v>
      </c>
      <c r="C23" s="64" t="s">
        <v>59</v>
      </c>
      <c r="D23" s="65" t="s">
        <v>203</v>
      </c>
      <c r="E23" s="111"/>
      <c r="F23" s="67" t="s">
        <v>110</v>
      </c>
      <c r="G23" s="64"/>
      <c r="H23" s="67" t="s">
        <v>65</v>
      </c>
      <c r="I23" s="70"/>
      <c r="J23" s="70"/>
      <c r="K23" s="115"/>
      <c r="L23" s="112">
        <f>(P23*60+Q23)/86400</f>
        <v>0</v>
      </c>
      <c r="M23" s="196">
        <f>ROUNDDOWN(L23*86400/3,3)</f>
        <v>0</v>
      </c>
      <c r="N23" s="124"/>
      <c r="O23" s="9"/>
      <c r="P23" s="6"/>
      <c r="Q23" s="34"/>
      <c r="R23" s="34"/>
      <c r="S23" s="5"/>
      <c r="T23" s="5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</row>
    <row r="24" spans="12:14" ht="13.5" thickTop="1">
      <c r="L24" s="80"/>
      <c r="M24" s="104"/>
      <c r="N24" s="125"/>
    </row>
    <row r="26" spans="2:9" ht="12.75">
      <c r="B26" s="97"/>
      <c r="H26" s="120" t="s">
        <v>225</v>
      </c>
      <c r="I26" s="120" t="s">
        <v>47</v>
      </c>
    </row>
    <row r="27" spans="2:9" ht="12.75">
      <c r="B27" s="97"/>
      <c r="H27" s="120" t="s">
        <v>226</v>
      </c>
      <c r="I27" s="120" t="s">
        <v>70</v>
      </c>
    </row>
    <row r="28" spans="8:9" ht="12.75">
      <c r="H28" s="120" t="s">
        <v>227</v>
      </c>
      <c r="I28" s="120" t="s">
        <v>71</v>
      </c>
    </row>
    <row r="32" spans="1:15" ht="12.75">
      <c r="A32" s="231" t="s">
        <v>48</v>
      </c>
      <c r="B32" s="231"/>
      <c r="C32" s="231"/>
      <c r="D32" s="231"/>
      <c r="L32" s="239" t="s">
        <v>49</v>
      </c>
      <c r="M32" s="239"/>
      <c r="N32" s="239"/>
      <c r="O32" s="239"/>
    </row>
  </sheetData>
  <sheetProtection/>
  <mergeCells count="7">
    <mergeCell ref="A1:O1"/>
    <mergeCell ref="A2:O2"/>
    <mergeCell ref="A3:D3"/>
    <mergeCell ref="H3:O3"/>
    <mergeCell ref="C4:J4"/>
    <mergeCell ref="A32:D32"/>
    <mergeCell ref="L32:O32"/>
  </mergeCells>
  <printOptions/>
  <pageMargins left="0.5905511811023623" right="0.3937007874015748" top="0.3937007874015748" bottom="0.3937007874015748" header="0.5118110236220472" footer="0.11811023622047245"/>
  <pageSetup horizontalDpi="600" verticalDpi="600" orientation="portrait" paperSize="9" r:id="rId2"/>
  <colBreaks count="1" manualBreakCount="1">
    <brk id="13" max="4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rgb="FFFF0000"/>
  </sheetPr>
  <dimension ref="A1:AE44"/>
  <sheetViews>
    <sheetView view="pageBreakPreview" zoomScale="115" zoomScaleSheetLayoutView="115" workbookViewId="0" topLeftCell="A1">
      <selection activeCell="F14" sqref="F14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5.421875" style="1" customWidth="1"/>
    <col min="5" max="5" width="7.28125" style="1" hidden="1" customWidth="1"/>
    <col min="6" max="6" width="7.28125" style="1" customWidth="1"/>
    <col min="7" max="7" width="9.8515625" style="1" hidden="1" customWidth="1"/>
    <col min="8" max="8" width="22.8515625" style="1" customWidth="1"/>
    <col min="9" max="9" width="24.421875" style="1" hidden="1" customWidth="1"/>
    <col min="10" max="10" width="14.7109375" style="1" hidden="1" customWidth="1"/>
    <col min="11" max="11" width="0.71875" style="1" customWidth="1"/>
    <col min="12" max="12" width="6.8515625" style="1" customWidth="1"/>
    <col min="13" max="13" width="7.28125" style="105" customWidth="1"/>
    <col min="14" max="14" width="6.7109375" style="105" hidden="1" customWidth="1"/>
    <col min="15" max="15" width="7.8515625" style="1" hidden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8.5" customHeight="1">
      <c r="A1" s="228" t="s">
        <v>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23.25" customHeight="1">
      <c r="A2" s="229" t="s">
        <v>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27.75" customHeight="1">
      <c r="A3" s="230" t="s">
        <v>22</v>
      </c>
      <c r="B3" s="230"/>
      <c r="C3" s="230"/>
      <c r="D3" s="230"/>
      <c r="E3" s="24"/>
      <c r="F3" s="24"/>
      <c r="G3" s="24"/>
      <c r="H3" s="237" t="s">
        <v>207</v>
      </c>
      <c r="I3" s="237"/>
      <c r="J3" s="237"/>
      <c r="K3" s="237"/>
      <c r="L3" s="237"/>
      <c r="M3" s="237"/>
      <c r="N3" s="237"/>
      <c r="O3" s="237"/>
    </row>
    <row r="4" spans="2:31" ht="25.5" customHeight="1">
      <c r="B4" s="29"/>
      <c r="C4" s="227" t="s">
        <v>76</v>
      </c>
      <c r="D4" s="227"/>
      <c r="E4" s="227"/>
      <c r="F4" s="227"/>
      <c r="G4" s="227"/>
      <c r="H4" s="227"/>
      <c r="I4" s="227"/>
      <c r="J4" s="227"/>
      <c r="K4" s="29"/>
      <c r="L4" s="33" t="s">
        <v>43</v>
      </c>
      <c r="M4" s="103"/>
      <c r="N4" s="103"/>
      <c r="O4" s="29"/>
      <c r="P4" s="6"/>
      <c r="Q4" s="1" t="s">
        <v>31</v>
      </c>
      <c r="S4" s="5"/>
      <c r="T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</row>
    <row r="5" spans="1:31" ht="11.25" customHeight="1" thickBot="1">
      <c r="A5" s="2" t="s">
        <v>4</v>
      </c>
      <c r="B5" s="2" t="s">
        <v>0</v>
      </c>
      <c r="C5" s="20" t="s">
        <v>6</v>
      </c>
      <c r="D5" s="2" t="s">
        <v>2</v>
      </c>
      <c r="E5" s="2"/>
      <c r="F5" s="2" t="s">
        <v>194</v>
      </c>
      <c r="G5" s="2"/>
      <c r="H5" s="2" t="s">
        <v>40</v>
      </c>
      <c r="I5" s="2"/>
      <c r="J5" s="2" t="s">
        <v>7</v>
      </c>
      <c r="K5" s="2"/>
      <c r="L5" s="21" t="s">
        <v>3</v>
      </c>
      <c r="M5" s="2" t="s">
        <v>8</v>
      </c>
      <c r="N5" s="2" t="s">
        <v>12</v>
      </c>
      <c r="O5" s="2" t="s">
        <v>5</v>
      </c>
      <c r="P5" s="6"/>
      <c r="Q5" s="34"/>
      <c r="R5" s="34"/>
      <c r="S5" s="5"/>
      <c r="T5" s="5"/>
      <c r="U5" s="5"/>
      <c r="V5" s="5"/>
      <c r="W5" s="12"/>
      <c r="X5" s="5"/>
      <c r="Y5" s="5"/>
      <c r="Z5" s="5"/>
      <c r="AA5" s="5"/>
      <c r="AB5" s="5"/>
      <c r="AC5" s="5"/>
      <c r="AD5" s="5"/>
      <c r="AE5" s="5"/>
    </row>
    <row r="6" spans="1:31" ht="18" customHeight="1" thickBot="1" thickTop="1">
      <c r="A6" s="136">
        <v>1</v>
      </c>
      <c r="B6" s="137">
        <v>2</v>
      </c>
      <c r="C6" s="137" t="s">
        <v>58</v>
      </c>
      <c r="D6" s="138" t="s">
        <v>168</v>
      </c>
      <c r="E6" s="187"/>
      <c r="F6" s="140">
        <v>30</v>
      </c>
      <c r="G6" s="137"/>
      <c r="H6" s="140" t="s">
        <v>190</v>
      </c>
      <c r="I6" s="147"/>
      <c r="J6" s="147"/>
      <c r="K6" s="159"/>
      <c r="L6" s="188">
        <f>(P6*60+Q6)/86400</f>
        <v>0.006011921296296296</v>
      </c>
      <c r="M6" s="197">
        <f>ROUNDDOWN(L6*86400/10,3)</f>
        <v>51.943</v>
      </c>
      <c r="N6" s="123"/>
      <c r="O6" s="50"/>
      <c r="P6" s="6">
        <v>8</v>
      </c>
      <c r="Q6" s="34">
        <v>39.43</v>
      </c>
      <c r="R6" s="34"/>
      <c r="S6" s="5"/>
      <c r="T6" s="5"/>
      <c r="U6" s="5"/>
      <c r="V6" s="5"/>
      <c r="W6" s="12"/>
      <c r="X6" s="5"/>
      <c r="Y6" s="5"/>
      <c r="Z6" s="5"/>
      <c r="AA6" s="5"/>
      <c r="AB6" s="5"/>
      <c r="AC6" s="5"/>
      <c r="AD6" s="5"/>
      <c r="AE6" s="5"/>
    </row>
    <row r="7" spans="1:31" ht="18" customHeight="1" thickTop="1">
      <c r="A7" s="145">
        <v>1</v>
      </c>
      <c r="B7" s="49">
        <v>3</v>
      </c>
      <c r="C7" s="49" t="s">
        <v>59</v>
      </c>
      <c r="D7" s="58" t="s">
        <v>167</v>
      </c>
      <c r="E7" s="94"/>
      <c r="F7" s="60">
        <v>35</v>
      </c>
      <c r="G7" s="49"/>
      <c r="H7" s="60" t="s">
        <v>191</v>
      </c>
      <c r="I7" s="73"/>
      <c r="J7" s="73"/>
      <c r="K7" s="157"/>
      <c r="L7" s="189">
        <f>(P7*60+Q7)/86400</f>
        <v>0.005377199074074074</v>
      </c>
      <c r="M7" s="195">
        <f>ROUNDDOWN(L7*86400/10,3)</f>
        <v>46.459</v>
      </c>
      <c r="N7" s="124"/>
      <c r="O7" s="9"/>
      <c r="P7" s="6">
        <v>7</v>
      </c>
      <c r="Q7" s="34">
        <v>44.59</v>
      </c>
      <c r="R7" s="102"/>
      <c r="S7" s="5"/>
      <c r="T7" s="5"/>
      <c r="U7" s="5"/>
      <c r="V7" s="5"/>
      <c r="W7" s="12"/>
      <c r="X7" s="5"/>
      <c r="Y7" s="5"/>
      <c r="Z7" s="5"/>
      <c r="AA7" s="5"/>
      <c r="AB7" s="5"/>
      <c r="AC7" s="5"/>
      <c r="AD7" s="5"/>
      <c r="AE7" s="5"/>
    </row>
    <row r="8" spans="1:31" ht="18" customHeight="1" thickBot="1">
      <c r="A8" s="63">
        <v>2</v>
      </c>
      <c r="B8" s="64">
        <v>4</v>
      </c>
      <c r="C8" s="64" t="s">
        <v>59</v>
      </c>
      <c r="D8" s="65" t="s">
        <v>166</v>
      </c>
      <c r="E8" s="111"/>
      <c r="F8" s="67">
        <v>35</v>
      </c>
      <c r="G8" s="64"/>
      <c r="H8" s="67" t="s">
        <v>64</v>
      </c>
      <c r="I8" s="70"/>
      <c r="J8" s="70"/>
      <c r="K8" s="115"/>
      <c r="L8" s="112">
        <f>(P8*60+Q8)/86400</f>
        <v>0.005985995370370371</v>
      </c>
      <c r="M8" s="196">
        <f>ROUNDDOWN(L8*86400/10,3)</f>
        <v>51.719</v>
      </c>
      <c r="N8" s="124"/>
      <c r="O8" s="9"/>
      <c r="P8" s="6">
        <v>8</v>
      </c>
      <c r="Q8" s="34">
        <v>37.19</v>
      </c>
      <c r="R8" s="34"/>
      <c r="S8" s="5"/>
      <c r="T8" s="5"/>
      <c r="U8" s="5"/>
      <c r="V8" s="5"/>
      <c r="W8" s="12"/>
      <c r="X8" s="5"/>
      <c r="Y8" s="5"/>
      <c r="Z8" s="5"/>
      <c r="AA8" s="5"/>
      <c r="AB8" s="5"/>
      <c r="AC8" s="5"/>
      <c r="AD8" s="5"/>
      <c r="AE8" s="5"/>
    </row>
    <row r="9" spans="1:31" ht="18" customHeight="1" thickTop="1">
      <c r="A9" s="145">
        <v>1</v>
      </c>
      <c r="B9" s="49">
        <v>5</v>
      </c>
      <c r="C9" s="49" t="s">
        <v>58</v>
      </c>
      <c r="D9" s="78" t="s">
        <v>162</v>
      </c>
      <c r="E9" s="94"/>
      <c r="F9" s="49">
        <v>40</v>
      </c>
      <c r="G9" s="49"/>
      <c r="H9" s="49" t="s">
        <v>193</v>
      </c>
      <c r="I9" s="73"/>
      <c r="J9" s="73"/>
      <c r="K9" s="157"/>
      <c r="L9" s="189">
        <f>(P9*60+Q9)/86400</f>
        <v>0.005332870370370371</v>
      </c>
      <c r="M9" s="195">
        <f>ROUNDDOWN(L9*86400/10,3)</f>
        <v>46.076</v>
      </c>
      <c r="N9" s="124"/>
      <c r="O9" s="9"/>
      <c r="P9" s="6">
        <v>7</v>
      </c>
      <c r="Q9" s="34">
        <v>40.76</v>
      </c>
      <c r="R9" s="34"/>
      <c r="S9" s="5"/>
      <c r="T9" s="5"/>
      <c r="U9" s="5"/>
      <c r="V9" s="5"/>
      <c r="W9" s="12"/>
      <c r="X9" s="5"/>
      <c r="Y9" s="5"/>
      <c r="Z9" s="5"/>
      <c r="AA9" s="5"/>
      <c r="AB9" s="5"/>
      <c r="AC9" s="5"/>
      <c r="AD9" s="5"/>
      <c r="AE9" s="5"/>
    </row>
    <row r="10" spans="1:31" ht="18" customHeight="1">
      <c r="A10" s="9">
        <v>2</v>
      </c>
      <c r="B10" s="12">
        <v>10</v>
      </c>
      <c r="C10" s="12" t="s">
        <v>59</v>
      </c>
      <c r="D10" s="30" t="s">
        <v>158</v>
      </c>
      <c r="E10" s="47"/>
      <c r="F10" s="31">
        <v>40</v>
      </c>
      <c r="G10" s="12"/>
      <c r="H10" s="31" t="s">
        <v>64</v>
      </c>
      <c r="I10" s="22"/>
      <c r="J10" s="22"/>
      <c r="K10" s="13"/>
      <c r="L10" s="114">
        <f>(P10*60+Q10)/86400</f>
        <v>0.005449884259259259</v>
      </c>
      <c r="M10" s="122">
        <f>ROUNDDOWN(L10*86400/10,3)</f>
        <v>47.087</v>
      </c>
      <c r="N10" s="124"/>
      <c r="O10" s="9"/>
      <c r="P10" s="6">
        <v>7</v>
      </c>
      <c r="Q10" s="34">
        <v>50.87</v>
      </c>
      <c r="R10" s="34"/>
      <c r="S10" s="5"/>
      <c r="T10" s="5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</row>
    <row r="11" spans="1:31" ht="18" customHeight="1">
      <c r="A11" s="9">
        <v>3</v>
      </c>
      <c r="B11" s="12">
        <v>6</v>
      </c>
      <c r="C11" s="12" t="s">
        <v>58</v>
      </c>
      <c r="D11" s="26" t="s">
        <v>163</v>
      </c>
      <c r="E11" s="47"/>
      <c r="F11" s="12">
        <v>40</v>
      </c>
      <c r="G11" s="12"/>
      <c r="H11" s="12" t="s">
        <v>61</v>
      </c>
      <c r="I11" s="22"/>
      <c r="J11" s="22"/>
      <c r="K11" s="13"/>
      <c r="L11" s="114">
        <f>(P11*60+Q11)/86400</f>
        <v>0.005456944444444445</v>
      </c>
      <c r="M11" s="122">
        <f>ROUNDDOWN(L11*86400/10,3)</f>
        <v>47.148</v>
      </c>
      <c r="N11" s="124"/>
      <c r="O11" s="9"/>
      <c r="P11" s="6">
        <v>7</v>
      </c>
      <c r="Q11" s="34">
        <v>51.48</v>
      </c>
      <c r="R11" s="34"/>
      <c r="S11" s="5"/>
      <c r="T11" s="5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</row>
    <row r="12" spans="1:31" ht="18" customHeight="1">
      <c r="A12" s="9">
        <v>4</v>
      </c>
      <c r="B12" s="12">
        <v>7</v>
      </c>
      <c r="C12" s="12" t="s">
        <v>58</v>
      </c>
      <c r="D12" s="26" t="s">
        <v>161</v>
      </c>
      <c r="E12" s="47"/>
      <c r="F12" s="31">
        <v>40</v>
      </c>
      <c r="G12" s="12"/>
      <c r="H12" s="31" t="s">
        <v>62</v>
      </c>
      <c r="I12" s="22"/>
      <c r="J12" s="22"/>
      <c r="K12" s="13"/>
      <c r="L12" s="114">
        <f>(P12*60+Q12)/86400</f>
        <v>0.005594675925925926</v>
      </c>
      <c r="M12" s="122">
        <f>ROUNDDOWN(L12*86400/10,3)</f>
        <v>48.338</v>
      </c>
      <c r="N12" s="124"/>
      <c r="O12" s="9"/>
      <c r="P12" s="6">
        <v>8</v>
      </c>
      <c r="Q12" s="34">
        <v>3.38</v>
      </c>
      <c r="R12" s="34"/>
      <c r="S12" s="5"/>
      <c r="T12" s="5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</row>
    <row r="13" spans="1:31" ht="18" customHeight="1">
      <c r="A13" s="9">
        <v>5</v>
      </c>
      <c r="B13" s="12">
        <v>14</v>
      </c>
      <c r="C13" s="12" t="s">
        <v>59</v>
      </c>
      <c r="D13" s="30" t="s">
        <v>164</v>
      </c>
      <c r="E13" s="47"/>
      <c r="F13" s="31">
        <v>40</v>
      </c>
      <c r="G13" s="12"/>
      <c r="H13" s="31" t="s">
        <v>190</v>
      </c>
      <c r="I13" s="22"/>
      <c r="J13" s="22"/>
      <c r="K13" s="13"/>
      <c r="L13" s="114">
        <f>(P13*60+Q13)/86400</f>
        <v>0.00601412037037037</v>
      </c>
      <c r="M13" s="122">
        <f>ROUNDDOWN(L13*86400/10,3)</f>
        <v>51.962</v>
      </c>
      <c r="N13" s="124"/>
      <c r="O13" s="9"/>
      <c r="P13" s="6">
        <v>8</v>
      </c>
      <c r="Q13" s="34">
        <v>39.62</v>
      </c>
      <c r="R13" s="34"/>
      <c r="S13" s="5"/>
      <c r="T13" s="5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</row>
    <row r="14" spans="1:31" ht="18" customHeight="1">
      <c r="A14" s="9">
        <v>6</v>
      </c>
      <c r="B14" s="12">
        <v>13</v>
      </c>
      <c r="C14" s="12" t="s">
        <v>58</v>
      </c>
      <c r="D14" s="26" t="s">
        <v>160</v>
      </c>
      <c r="E14" s="47"/>
      <c r="F14" s="12">
        <v>40</v>
      </c>
      <c r="G14" s="12"/>
      <c r="H14" s="12" t="s">
        <v>188</v>
      </c>
      <c r="I14" s="22"/>
      <c r="J14" s="22"/>
      <c r="K14" s="13"/>
      <c r="L14" s="114">
        <f>(P14*60+Q14)/86400</f>
        <v>0.006150347222222222</v>
      </c>
      <c r="M14" s="122">
        <f>ROUNDDOWN(L14*86400/10,3)</f>
        <v>53.139</v>
      </c>
      <c r="N14" s="124"/>
      <c r="O14" s="9"/>
      <c r="P14" s="6">
        <v>8</v>
      </c>
      <c r="Q14" s="34">
        <v>51.39</v>
      </c>
      <c r="R14" s="34"/>
      <c r="S14" s="5"/>
      <c r="T14" s="5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</row>
    <row r="15" spans="1:31" ht="18" customHeight="1" thickBot="1">
      <c r="A15" s="63"/>
      <c r="B15" s="64">
        <v>12</v>
      </c>
      <c r="C15" s="64" t="s">
        <v>59</v>
      </c>
      <c r="D15" s="65" t="s">
        <v>159</v>
      </c>
      <c r="E15" s="111"/>
      <c r="F15" s="67">
        <v>40</v>
      </c>
      <c r="G15" s="64"/>
      <c r="H15" s="67" t="s">
        <v>188</v>
      </c>
      <c r="I15" s="70"/>
      <c r="J15" s="70"/>
      <c r="K15" s="115"/>
      <c r="L15" s="112" t="s">
        <v>69</v>
      </c>
      <c r="M15" s="196"/>
      <c r="N15" s="124"/>
      <c r="O15" s="9"/>
      <c r="P15" s="6" t="s">
        <v>69</v>
      </c>
      <c r="Q15" s="34"/>
      <c r="R15" s="34"/>
      <c r="S15" s="5"/>
      <c r="T15" s="5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</row>
    <row r="16" spans="1:31" ht="18" customHeight="1" thickTop="1">
      <c r="A16" s="145">
        <v>1</v>
      </c>
      <c r="B16" s="49">
        <v>19</v>
      </c>
      <c r="C16" s="49" t="s">
        <v>58</v>
      </c>
      <c r="D16" s="78" t="s">
        <v>151</v>
      </c>
      <c r="E16" s="94"/>
      <c r="F16" s="60">
        <v>45</v>
      </c>
      <c r="G16" s="49"/>
      <c r="H16" s="60" t="s">
        <v>192</v>
      </c>
      <c r="I16" s="73"/>
      <c r="J16" s="73"/>
      <c r="K16" s="157"/>
      <c r="L16" s="189">
        <f>(P16*60+Q16)/86400</f>
        <v>0.005309837962962962</v>
      </c>
      <c r="M16" s="195">
        <f>ROUNDDOWN(L16*86400/10,3)</f>
        <v>45.877</v>
      </c>
      <c r="N16" s="124"/>
      <c r="O16" s="9"/>
      <c r="P16" s="6">
        <v>7</v>
      </c>
      <c r="Q16" s="34">
        <v>38.77</v>
      </c>
      <c r="R16" s="34"/>
      <c r="S16" s="5"/>
      <c r="T16" s="5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</row>
    <row r="17" spans="1:31" ht="18" customHeight="1">
      <c r="A17" s="9">
        <v>2</v>
      </c>
      <c r="B17" s="12">
        <v>17</v>
      </c>
      <c r="C17" s="12" t="s">
        <v>59</v>
      </c>
      <c r="D17" s="30" t="s">
        <v>149</v>
      </c>
      <c r="E17" s="47"/>
      <c r="F17" s="31">
        <v>45</v>
      </c>
      <c r="G17" s="12"/>
      <c r="H17" s="31" t="s">
        <v>67</v>
      </c>
      <c r="I17" s="22"/>
      <c r="J17" s="22"/>
      <c r="K17" s="13"/>
      <c r="L17" s="114">
        <f>(P17*60+Q17)/86400</f>
        <v>0.005488773148148148</v>
      </c>
      <c r="M17" s="122">
        <f>ROUNDDOWN(L17*86400/10,3)</f>
        <v>47.423</v>
      </c>
      <c r="N17" s="124"/>
      <c r="O17" s="9"/>
      <c r="P17" s="6">
        <v>7</v>
      </c>
      <c r="Q17" s="34">
        <v>54.23</v>
      </c>
      <c r="R17" s="34"/>
      <c r="S17" s="5"/>
      <c r="T17" s="5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</row>
    <row r="18" spans="1:31" ht="18" customHeight="1">
      <c r="A18" s="9">
        <v>3</v>
      </c>
      <c r="B18" s="12">
        <v>15</v>
      </c>
      <c r="C18" s="12" t="s">
        <v>58</v>
      </c>
      <c r="D18" s="26" t="s">
        <v>154</v>
      </c>
      <c r="E18" s="47"/>
      <c r="F18" s="12">
        <v>45</v>
      </c>
      <c r="G18" s="12"/>
      <c r="H18" s="12" t="s">
        <v>60</v>
      </c>
      <c r="I18" s="22"/>
      <c r="J18" s="22"/>
      <c r="K18" s="13"/>
      <c r="L18" s="114">
        <f>(P18*60+Q18)/86400</f>
        <v>0.006045601851851852</v>
      </c>
      <c r="M18" s="122">
        <f>ROUNDDOWN(L18*86400/10,3)</f>
        <v>52.234</v>
      </c>
      <c r="N18" s="124"/>
      <c r="O18" s="9"/>
      <c r="P18" s="6">
        <v>8</v>
      </c>
      <c r="Q18" s="34">
        <v>42.34</v>
      </c>
      <c r="R18" s="34"/>
      <c r="S18" s="5"/>
      <c r="T18" s="5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</row>
    <row r="19" spans="1:31" ht="18" customHeight="1">
      <c r="A19" s="9">
        <v>4</v>
      </c>
      <c r="B19" s="12">
        <v>16</v>
      </c>
      <c r="C19" s="12" t="s">
        <v>58</v>
      </c>
      <c r="D19" s="26" t="s">
        <v>155</v>
      </c>
      <c r="E19" s="47"/>
      <c r="F19" s="31">
        <v>45</v>
      </c>
      <c r="G19" s="12"/>
      <c r="H19" s="31" t="s">
        <v>67</v>
      </c>
      <c r="I19" s="22"/>
      <c r="J19" s="22"/>
      <c r="K19" s="13"/>
      <c r="L19" s="114">
        <f>(P19*60+Q19)/86400</f>
        <v>0.006073611111111111</v>
      </c>
      <c r="M19" s="122">
        <f>ROUNDDOWN(L19*86400/10,3)</f>
        <v>52.476</v>
      </c>
      <c r="N19" s="124"/>
      <c r="O19" s="9"/>
      <c r="P19" s="6">
        <v>8</v>
      </c>
      <c r="Q19" s="34">
        <v>44.76</v>
      </c>
      <c r="R19" s="34"/>
      <c r="S19" s="5"/>
      <c r="T19" s="5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</row>
    <row r="20" spans="1:31" ht="18" customHeight="1">
      <c r="A20" s="9">
        <v>5</v>
      </c>
      <c r="B20" s="12">
        <v>21</v>
      </c>
      <c r="C20" s="12" t="s">
        <v>59</v>
      </c>
      <c r="D20" s="30" t="s">
        <v>153</v>
      </c>
      <c r="E20" s="47"/>
      <c r="F20" s="31">
        <v>45</v>
      </c>
      <c r="G20" s="12"/>
      <c r="H20" s="31" t="s">
        <v>65</v>
      </c>
      <c r="I20" s="22"/>
      <c r="J20" s="22"/>
      <c r="K20" s="13"/>
      <c r="L20" s="114">
        <f>(P20*60+Q20)/86400</f>
        <v>0.006325</v>
      </c>
      <c r="M20" s="122">
        <f>ROUNDDOWN(L20*86400/10,3)</f>
        <v>54.648</v>
      </c>
      <c r="N20" s="124"/>
      <c r="O20" s="9"/>
      <c r="P20" s="6">
        <v>9</v>
      </c>
      <c r="Q20" s="34">
        <v>6.48</v>
      </c>
      <c r="R20" s="34"/>
      <c r="S20" s="5"/>
      <c r="T20" s="5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</row>
    <row r="21" spans="1:31" ht="18" customHeight="1" thickBot="1">
      <c r="A21" s="63"/>
      <c r="B21" s="64">
        <v>20</v>
      </c>
      <c r="C21" s="64" t="s">
        <v>59</v>
      </c>
      <c r="D21" s="65" t="s">
        <v>152</v>
      </c>
      <c r="E21" s="111"/>
      <c r="F21" s="67">
        <v>45</v>
      </c>
      <c r="G21" s="64"/>
      <c r="H21" s="67" t="s">
        <v>64</v>
      </c>
      <c r="I21" s="70"/>
      <c r="J21" s="70"/>
      <c r="K21" s="115"/>
      <c r="L21" s="112" t="s">
        <v>69</v>
      </c>
      <c r="M21" s="196"/>
      <c r="N21" s="124"/>
      <c r="O21" s="9"/>
      <c r="P21" s="6" t="s">
        <v>69</v>
      </c>
      <c r="Q21" s="34"/>
      <c r="R21" s="34"/>
      <c r="S21" s="5"/>
      <c r="T21" s="5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</row>
    <row r="22" spans="1:31" ht="18" customHeight="1" thickTop="1">
      <c r="A22" s="145">
        <v>1</v>
      </c>
      <c r="B22" s="49">
        <v>24</v>
      </c>
      <c r="C22" s="49" t="s">
        <v>58</v>
      </c>
      <c r="D22" s="78" t="s">
        <v>148</v>
      </c>
      <c r="E22" s="94"/>
      <c r="F22" s="49">
        <v>50</v>
      </c>
      <c r="G22" s="49"/>
      <c r="H22" s="49" t="s">
        <v>67</v>
      </c>
      <c r="I22" s="73"/>
      <c r="J22" s="73"/>
      <c r="K22" s="157"/>
      <c r="L22" s="189">
        <f>(P22*60+Q22)/86400</f>
        <v>0.005433217592592593</v>
      </c>
      <c r="M22" s="195">
        <f>ROUNDDOWN(L22*86400/10,3)</f>
        <v>46.943</v>
      </c>
      <c r="N22" s="124"/>
      <c r="O22" s="9"/>
      <c r="P22" s="6">
        <v>7</v>
      </c>
      <c r="Q22" s="34">
        <v>49.43</v>
      </c>
      <c r="R22" s="34"/>
      <c r="S22" s="5"/>
      <c r="T22" s="5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</row>
    <row r="23" spans="1:31" ht="18" customHeight="1">
      <c r="A23" s="9">
        <v>2</v>
      </c>
      <c r="B23" s="12">
        <v>25</v>
      </c>
      <c r="C23" s="12" t="s">
        <v>59</v>
      </c>
      <c r="D23" s="30" t="s">
        <v>144</v>
      </c>
      <c r="E23" s="47"/>
      <c r="F23" s="31">
        <v>50</v>
      </c>
      <c r="G23" s="12"/>
      <c r="H23" s="31" t="s">
        <v>64</v>
      </c>
      <c r="I23" s="22"/>
      <c r="J23" s="22"/>
      <c r="K23" s="13"/>
      <c r="L23" s="114">
        <f>(P23*60+Q23)/86400</f>
        <v>0.005502083333333334</v>
      </c>
      <c r="M23" s="122">
        <f>ROUNDDOWN(L23*86400/10,3)</f>
        <v>47.538</v>
      </c>
      <c r="N23" s="124"/>
      <c r="O23" s="9"/>
      <c r="P23" s="6">
        <v>7</v>
      </c>
      <c r="Q23" s="34">
        <v>55.38</v>
      </c>
      <c r="R23" s="34"/>
      <c r="S23" s="5"/>
      <c r="T23" s="5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</row>
    <row r="24" spans="1:31" ht="18" customHeight="1">
      <c r="A24" s="9">
        <v>3</v>
      </c>
      <c r="B24" s="12">
        <v>22</v>
      </c>
      <c r="C24" s="12" t="s">
        <v>59</v>
      </c>
      <c r="D24" s="30" t="s">
        <v>142</v>
      </c>
      <c r="E24" s="47"/>
      <c r="F24" s="31">
        <v>50</v>
      </c>
      <c r="G24" s="12"/>
      <c r="H24" s="31" t="s">
        <v>60</v>
      </c>
      <c r="I24" s="22"/>
      <c r="J24" s="22"/>
      <c r="K24" s="13"/>
      <c r="L24" s="114">
        <f>(P24*60+Q24)/86400</f>
        <v>0.005982291666666667</v>
      </c>
      <c r="M24" s="122">
        <f>ROUNDDOWN(L24*86400/10,3)</f>
        <v>51.687</v>
      </c>
      <c r="N24" s="124"/>
      <c r="O24" s="9"/>
      <c r="P24" s="6">
        <v>8</v>
      </c>
      <c r="Q24" s="34">
        <v>36.87</v>
      </c>
      <c r="R24" s="34"/>
      <c r="S24" s="5"/>
      <c r="T24" s="5"/>
      <c r="U24" s="5"/>
      <c r="V24" s="5"/>
      <c r="W24" s="12"/>
      <c r="X24" s="5"/>
      <c r="Y24" s="5"/>
      <c r="Z24" s="5"/>
      <c r="AA24" s="5"/>
      <c r="AB24" s="5"/>
      <c r="AC24" s="5"/>
      <c r="AD24" s="5"/>
      <c r="AE24" s="5"/>
    </row>
    <row r="25" spans="1:31" ht="18" customHeight="1">
      <c r="A25" s="9">
        <v>4</v>
      </c>
      <c r="B25" s="12">
        <v>26</v>
      </c>
      <c r="C25" s="12" t="s">
        <v>58</v>
      </c>
      <c r="D25" s="26" t="s">
        <v>146</v>
      </c>
      <c r="E25" s="47"/>
      <c r="F25" s="12">
        <v>50</v>
      </c>
      <c r="G25" s="12"/>
      <c r="H25" s="12" t="s">
        <v>64</v>
      </c>
      <c r="I25" s="22"/>
      <c r="J25" s="22"/>
      <c r="K25" s="13"/>
      <c r="L25" s="114">
        <f>(P25*60+Q25)/86400</f>
        <v>0.006091782407407408</v>
      </c>
      <c r="M25" s="122">
        <f>ROUNDDOWN(L25*86400/10,3)</f>
        <v>52.633</v>
      </c>
      <c r="N25" s="124"/>
      <c r="O25" s="9"/>
      <c r="P25" s="6">
        <v>8</v>
      </c>
      <c r="Q25" s="34">
        <v>46.33</v>
      </c>
      <c r="R25" s="34"/>
      <c r="S25" s="5"/>
      <c r="T25" s="5"/>
      <c r="U25" s="5"/>
      <c r="V25" s="5"/>
      <c r="W25" s="12"/>
      <c r="X25" s="5"/>
      <c r="Y25" s="5"/>
      <c r="Z25" s="5"/>
      <c r="AA25" s="5"/>
      <c r="AB25" s="5"/>
      <c r="AC25" s="5"/>
      <c r="AD25" s="5"/>
      <c r="AE25" s="5"/>
    </row>
    <row r="26" spans="1:31" ht="18" customHeight="1">
      <c r="A26" s="9">
        <v>5</v>
      </c>
      <c r="B26" s="12">
        <v>23</v>
      </c>
      <c r="C26" s="12" t="s">
        <v>59</v>
      </c>
      <c r="D26" s="30" t="s">
        <v>143</v>
      </c>
      <c r="E26" s="47"/>
      <c r="F26" s="31">
        <v>50</v>
      </c>
      <c r="G26" s="12"/>
      <c r="H26" s="31" t="s">
        <v>67</v>
      </c>
      <c r="I26" s="22"/>
      <c r="J26" s="22"/>
      <c r="K26" s="13"/>
      <c r="L26" s="114">
        <f>(P26*60+Q26)/86400</f>
        <v>0.006226388888888889</v>
      </c>
      <c r="M26" s="122">
        <f>ROUNDDOWN(L26*86400/10,3)</f>
        <v>53.796</v>
      </c>
      <c r="N26" s="124"/>
      <c r="O26" s="9"/>
      <c r="P26" s="6">
        <v>8</v>
      </c>
      <c r="Q26" s="34">
        <v>57.96</v>
      </c>
      <c r="R26" s="34"/>
      <c r="S26" s="5"/>
      <c r="T26" s="5"/>
      <c r="U26" s="5"/>
      <c r="V26" s="5"/>
      <c r="W26" s="12"/>
      <c r="X26" s="5"/>
      <c r="Y26" s="5"/>
      <c r="Z26" s="5"/>
      <c r="AA26" s="5"/>
      <c r="AB26" s="5"/>
      <c r="AC26" s="5"/>
      <c r="AD26" s="5"/>
      <c r="AE26" s="5"/>
    </row>
    <row r="27" spans="1:31" ht="18" customHeight="1">
      <c r="A27" s="9">
        <v>6</v>
      </c>
      <c r="B27" s="12">
        <v>29</v>
      </c>
      <c r="C27" s="12" t="s">
        <v>59</v>
      </c>
      <c r="D27" s="30" t="s">
        <v>141</v>
      </c>
      <c r="E27" s="47"/>
      <c r="F27" s="31">
        <v>50</v>
      </c>
      <c r="G27" s="12"/>
      <c r="H27" s="31" t="s">
        <v>67</v>
      </c>
      <c r="I27" s="22"/>
      <c r="J27" s="22"/>
      <c r="K27" s="13"/>
      <c r="L27" s="114">
        <f>(P27*60+Q27)/86400</f>
        <v>0.006766087962962963</v>
      </c>
      <c r="M27" s="122">
        <f>ROUNDDOWN(L27*86400/10,3)</f>
        <v>58.459</v>
      </c>
      <c r="N27" s="124"/>
      <c r="O27" s="9"/>
      <c r="P27" s="6">
        <v>9</v>
      </c>
      <c r="Q27" s="34">
        <v>44.59</v>
      </c>
      <c r="R27" s="34"/>
      <c r="S27" s="5"/>
      <c r="T27" s="5"/>
      <c r="U27" s="5"/>
      <c r="V27" s="5"/>
      <c r="W27" s="12"/>
      <c r="X27" s="5"/>
      <c r="Y27" s="5"/>
      <c r="Z27" s="5"/>
      <c r="AA27" s="5"/>
      <c r="AB27" s="5"/>
      <c r="AC27" s="5"/>
      <c r="AD27" s="5"/>
      <c r="AE27" s="5"/>
    </row>
    <row r="28" spans="1:31" ht="18" customHeight="1">
      <c r="A28" s="9">
        <v>7</v>
      </c>
      <c r="B28" s="12">
        <v>30</v>
      </c>
      <c r="C28" s="12" t="s">
        <v>58</v>
      </c>
      <c r="D28" s="26" t="s">
        <v>140</v>
      </c>
      <c r="E28" s="47"/>
      <c r="F28" s="31">
        <v>50</v>
      </c>
      <c r="G28" s="12"/>
      <c r="H28" s="31" t="s">
        <v>64</v>
      </c>
      <c r="I28" s="22"/>
      <c r="J28" s="22"/>
      <c r="K28" s="13"/>
      <c r="L28" s="114">
        <f>(P28*60+Q28)/86400</f>
        <v>0.006827199074074074</v>
      </c>
      <c r="M28" s="122">
        <f>ROUNDDOWN(L28*86400/10,3)</f>
        <v>58.987</v>
      </c>
      <c r="N28" s="124"/>
      <c r="O28" s="9"/>
      <c r="P28" s="6">
        <v>9</v>
      </c>
      <c r="Q28" s="34">
        <v>49.87</v>
      </c>
      <c r="R28" s="34"/>
      <c r="S28" s="5"/>
      <c r="T28" s="5"/>
      <c r="U28" s="5"/>
      <c r="V28" s="5"/>
      <c r="W28" s="12"/>
      <c r="X28" s="5"/>
      <c r="Y28" s="5"/>
      <c r="Z28" s="5"/>
      <c r="AA28" s="5"/>
      <c r="AB28" s="5"/>
      <c r="AC28" s="5"/>
      <c r="AD28" s="5"/>
      <c r="AE28" s="5"/>
    </row>
    <row r="29" spans="1:31" ht="18" customHeight="1" thickBot="1">
      <c r="A29" s="63"/>
      <c r="B29" s="64">
        <v>28</v>
      </c>
      <c r="C29" s="64" t="s">
        <v>58</v>
      </c>
      <c r="D29" s="69" t="s">
        <v>145</v>
      </c>
      <c r="E29" s="111"/>
      <c r="F29" s="67">
        <v>50</v>
      </c>
      <c r="G29" s="64"/>
      <c r="H29" s="67" t="s">
        <v>190</v>
      </c>
      <c r="I29" s="70"/>
      <c r="J29" s="70"/>
      <c r="K29" s="115"/>
      <c r="L29" s="112" t="s">
        <v>69</v>
      </c>
      <c r="M29" s="196"/>
      <c r="N29" s="124"/>
      <c r="O29" s="9"/>
      <c r="P29" s="6" t="s">
        <v>69</v>
      </c>
      <c r="Q29" s="34"/>
      <c r="R29" s="34"/>
      <c r="S29" s="5"/>
      <c r="T29" s="5"/>
      <c r="U29" s="5"/>
      <c r="V29" s="5"/>
      <c r="W29" s="12"/>
      <c r="X29" s="5"/>
      <c r="Y29" s="5"/>
      <c r="Z29" s="5"/>
      <c r="AA29" s="5"/>
      <c r="AB29" s="5"/>
      <c r="AC29" s="5"/>
      <c r="AD29" s="5"/>
      <c r="AE29" s="5"/>
    </row>
    <row r="30" spans="1:31" ht="18" customHeight="1" thickTop="1">
      <c r="A30" s="145">
        <v>1</v>
      </c>
      <c r="B30" s="49">
        <v>32</v>
      </c>
      <c r="C30" s="49" t="s">
        <v>58</v>
      </c>
      <c r="D30" s="78" t="s">
        <v>138</v>
      </c>
      <c r="E30" s="94"/>
      <c r="F30" s="49">
        <v>55</v>
      </c>
      <c r="G30" s="49"/>
      <c r="H30" s="49" t="s">
        <v>67</v>
      </c>
      <c r="I30" s="73"/>
      <c r="J30" s="73"/>
      <c r="K30" s="157"/>
      <c r="L30" s="189">
        <f>(P30*60+Q30)/86400</f>
        <v>0.005890740740740741</v>
      </c>
      <c r="M30" s="195">
        <f>ROUNDDOWN(L30*86400/10,3)</f>
        <v>50.896</v>
      </c>
      <c r="N30" s="124"/>
      <c r="O30" s="9"/>
      <c r="P30" s="6">
        <v>8</v>
      </c>
      <c r="Q30" s="34">
        <v>28.96</v>
      </c>
      <c r="R30" s="34"/>
      <c r="S30" s="5"/>
      <c r="T30" s="5"/>
      <c r="U30" s="5"/>
      <c r="V30" s="5"/>
      <c r="W30" s="12"/>
      <c r="X30" s="5"/>
      <c r="Y30" s="5"/>
      <c r="Z30" s="5"/>
      <c r="AA30" s="5"/>
      <c r="AB30" s="5"/>
      <c r="AC30" s="5"/>
      <c r="AD30" s="5"/>
      <c r="AE30" s="5"/>
    </row>
    <row r="31" spans="1:31" ht="18" customHeight="1">
      <c r="A31" s="9">
        <v>2</v>
      </c>
      <c r="B31" s="12">
        <v>31</v>
      </c>
      <c r="C31" s="12" t="s">
        <v>59</v>
      </c>
      <c r="D31" s="30" t="s">
        <v>139</v>
      </c>
      <c r="E31" s="47"/>
      <c r="F31" s="31">
        <v>55</v>
      </c>
      <c r="G31" s="12"/>
      <c r="H31" s="31" t="s">
        <v>62</v>
      </c>
      <c r="I31" s="22"/>
      <c r="J31" s="22"/>
      <c r="K31" s="13"/>
      <c r="L31" s="114">
        <f>(P31*60+Q31)/86400</f>
        <v>0.005904976851851852</v>
      </c>
      <c r="M31" s="122">
        <f>ROUNDDOWN(L31*86400/10,3)</f>
        <v>51.019</v>
      </c>
      <c r="N31" s="124"/>
      <c r="O31" s="9"/>
      <c r="P31" s="6">
        <v>8</v>
      </c>
      <c r="Q31" s="34">
        <v>30.19</v>
      </c>
      <c r="R31" s="34"/>
      <c r="S31" s="5"/>
      <c r="T31" s="5"/>
      <c r="U31" s="5"/>
      <c r="V31" s="5"/>
      <c r="W31" s="12"/>
      <c r="X31" s="5"/>
      <c r="Y31" s="5"/>
      <c r="Z31" s="5"/>
      <c r="AA31" s="5"/>
      <c r="AB31" s="5"/>
      <c r="AC31" s="5"/>
      <c r="AD31" s="5"/>
      <c r="AE31" s="5"/>
    </row>
    <row r="32" spans="1:31" ht="18" customHeight="1">
      <c r="A32" s="9">
        <v>3</v>
      </c>
      <c r="B32" s="12">
        <v>34</v>
      </c>
      <c r="C32" s="12" t="s">
        <v>58</v>
      </c>
      <c r="D32" s="26" t="s">
        <v>137</v>
      </c>
      <c r="E32" s="47"/>
      <c r="F32" s="12">
        <v>55</v>
      </c>
      <c r="G32" s="12"/>
      <c r="H32" s="12" t="s">
        <v>188</v>
      </c>
      <c r="I32" s="22"/>
      <c r="J32" s="22"/>
      <c r="K32" s="13"/>
      <c r="L32" s="114">
        <f>(P32*60+Q32)/86400</f>
        <v>0.006235416666666667</v>
      </c>
      <c r="M32" s="122">
        <f>ROUNDDOWN(L32*86400/10,3)</f>
        <v>53.874</v>
      </c>
      <c r="N32" s="124">
        <f>(L32-L$6)*86400</f>
        <v>19.31000000000008</v>
      </c>
      <c r="O32" s="9" t="str">
        <f>IF(L32&lt;=88.5,"КМС",IF(L32&lt;=95.5,"I разр.",IF(L32&lt;=103,"II разр.",IF(L32&lt;=111,"III разр.",IF(L32&lt;=117,"I юн.",IF(L32&lt;=124,"II юн.",IF(L32&lt;=130,"III юн.","")))))))</f>
        <v>КМС</v>
      </c>
      <c r="P32" s="6">
        <v>8</v>
      </c>
      <c r="Q32" s="34">
        <v>58.74</v>
      </c>
      <c r="R32" s="34"/>
      <c r="S32" s="5"/>
      <c r="T32" s="5"/>
      <c r="U32" s="5"/>
      <c r="V32" s="5"/>
      <c r="W32" s="12"/>
      <c r="X32" s="5"/>
      <c r="Y32" s="5"/>
      <c r="Z32" s="5"/>
      <c r="AA32" s="5"/>
      <c r="AB32" s="5"/>
      <c r="AC32" s="5"/>
      <c r="AD32" s="5"/>
      <c r="AE32" s="5"/>
    </row>
    <row r="33" spans="1:31" ht="18" customHeight="1" thickBot="1">
      <c r="A33" s="63">
        <v>4</v>
      </c>
      <c r="B33" s="64">
        <v>33</v>
      </c>
      <c r="C33" s="64" t="s">
        <v>59</v>
      </c>
      <c r="D33" s="65" t="s">
        <v>136</v>
      </c>
      <c r="E33" s="111"/>
      <c r="F33" s="67">
        <v>55</v>
      </c>
      <c r="G33" s="64"/>
      <c r="H33" s="67" t="s">
        <v>62</v>
      </c>
      <c r="I33" s="70"/>
      <c r="J33" s="70"/>
      <c r="K33" s="109"/>
      <c r="L33" s="112">
        <f>(P33*60+Q33)/86400</f>
        <v>0.0062449074074074065</v>
      </c>
      <c r="M33" s="196">
        <f>ROUNDDOWN(L33*86400/10,3)</f>
        <v>53.956</v>
      </c>
      <c r="N33" s="124">
        <f>(L33-L$6)*86400</f>
        <v>20.12999999999998</v>
      </c>
      <c r="O33" s="9" t="str">
        <f>IF(L33&lt;=88.5,"КМС",IF(L33&lt;=95.5,"I разр.",IF(L33&lt;=103,"II разр.",IF(L33&lt;=111,"III разр.",IF(L33&lt;=117,"I юн.",IF(L33&lt;=124,"II юн.",IF(L33&lt;=130,"III юн.","")))))))</f>
        <v>КМС</v>
      </c>
      <c r="P33" s="6">
        <v>8</v>
      </c>
      <c r="Q33" s="34">
        <v>59.56</v>
      </c>
      <c r="R33" s="34"/>
      <c r="S33" s="5"/>
      <c r="T33" s="5"/>
      <c r="U33" s="5"/>
      <c r="V33" s="5"/>
      <c r="W33" s="12"/>
      <c r="X33" s="5"/>
      <c r="Y33" s="5"/>
      <c r="Z33" s="5"/>
      <c r="AA33" s="5"/>
      <c r="AB33" s="5"/>
      <c r="AC33" s="5"/>
      <c r="AD33" s="5"/>
      <c r="AE33" s="5"/>
    </row>
    <row r="34" spans="1:31" ht="18" customHeight="1" thickTop="1">
      <c r="A34" s="9">
        <v>1</v>
      </c>
      <c r="B34" s="12">
        <v>35</v>
      </c>
      <c r="C34" s="12" t="s">
        <v>58</v>
      </c>
      <c r="D34" s="26" t="s">
        <v>135</v>
      </c>
      <c r="E34" s="47"/>
      <c r="F34" s="12">
        <v>60</v>
      </c>
      <c r="G34" s="12"/>
      <c r="H34" s="12" t="s">
        <v>62</v>
      </c>
      <c r="I34" s="22"/>
      <c r="J34" s="22"/>
      <c r="K34" s="13"/>
      <c r="L34" s="114">
        <f>(P34*60+Q34)/86400</f>
        <v>0.0063347222222222225</v>
      </c>
      <c r="M34" s="122">
        <f>ROUNDDOWN(L34*86400/10,3)</f>
        <v>54.732</v>
      </c>
      <c r="N34" s="124">
        <f>(L34-L$6)*86400</f>
        <v>27.890000000000086</v>
      </c>
      <c r="O34" s="9" t="str">
        <f>IF(L34&lt;=88.5,"КМС",IF(L34&lt;=95.5,"I разр.",IF(L34&lt;=103,"II разр.",IF(L34&lt;=111,"III разр.",IF(L34&lt;=117,"I юн.",IF(L34&lt;=124,"II юн.",IF(L34&lt;=130,"III юн.","")))))))</f>
        <v>КМС</v>
      </c>
      <c r="P34" s="6">
        <v>9</v>
      </c>
      <c r="Q34" s="34">
        <v>7.32</v>
      </c>
      <c r="R34" s="34"/>
      <c r="S34" s="5"/>
      <c r="T34" s="5"/>
      <c r="U34" s="5"/>
      <c r="V34" s="5"/>
      <c r="W34" s="12"/>
      <c r="X34" s="5"/>
      <c r="Y34" s="5"/>
      <c r="Z34" s="5"/>
      <c r="AA34" s="5"/>
      <c r="AB34" s="5"/>
      <c r="AC34" s="5"/>
      <c r="AD34" s="5"/>
      <c r="AE34" s="5"/>
    </row>
    <row r="35" spans="1:31" ht="18" customHeight="1" thickBot="1">
      <c r="A35" s="63">
        <v>2</v>
      </c>
      <c r="B35" s="64">
        <v>36</v>
      </c>
      <c r="C35" s="64" t="s">
        <v>59</v>
      </c>
      <c r="D35" s="65" t="s">
        <v>134</v>
      </c>
      <c r="E35" s="111"/>
      <c r="F35" s="67">
        <v>60</v>
      </c>
      <c r="G35" s="64"/>
      <c r="H35" s="67" t="s">
        <v>64</v>
      </c>
      <c r="I35" s="70"/>
      <c r="J35" s="70"/>
      <c r="K35" s="115"/>
      <c r="L35" s="112">
        <f>(P35*60+Q35)/86400</f>
        <v>0.006394675925925926</v>
      </c>
      <c r="M35" s="196">
        <f>ROUNDDOWN(L35*86400/10,3)</f>
        <v>55.25</v>
      </c>
      <c r="N35" s="124">
        <f>(L35-L$6)*86400</f>
        <v>33.07000000000007</v>
      </c>
      <c r="O35" s="9" t="str">
        <f>IF(L35&lt;=88.5,"КМС",IF(L35&lt;=95.5,"I разр.",IF(L35&lt;=103,"II разр.",IF(L35&lt;=111,"III разр.",IF(L35&lt;=117,"I юн.",IF(L35&lt;=124,"II юн.",IF(L35&lt;=130,"III юн.","")))))))</f>
        <v>КМС</v>
      </c>
      <c r="P35" s="6">
        <v>9</v>
      </c>
      <c r="Q35" s="34">
        <v>12.5</v>
      </c>
      <c r="R35" s="34"/>
      <c r="S35" s="5"/>
      <c r="T35" s="5"/>
      <c r="U35" s="5"/>
      <c r="V35" s="5"/>
      <c r="W35" s="12"/>
      <c r="X35" s="5"/>
      <c r="Y35" s="5"/>
      <c r="Z35" s="5"/>
      <c r="AA35" s="5"/>
      <c r="AB35" s="5"/>
      <c r="AC35" s="5"/>
      <c r="AD35" s="5"/>
      <c r="AE35" s="5"/>
    </row>
    <row r="36" spans="12:14" ht="13.5" thickTop="1">
      <c r="L36" s="80"/>
      <c r="M36" s="104"/>
      <c r="N36" s="125"/>
    </row>
    <row r="38" spans="2:9" ht="12.75">
      <c r="B38" s="97"/>
      <c r="H38" s="120" t="s">
        <v>225</v>
      </c>
      <c r="I38" s="120" t="s">
        <v>47</v>
      </c>
    </row>
    <row r="39" spans="2:9" ht="12.75">
      <c r="B39" s="97"/>
      <c r="H39" s="120" t="s">
        <v>226</v>
      </c>
      <c r="I39" s="120" t="s">
        <v>70</v>
      </c>
    </row>
    <row r="40" spans="8:9" ht="12.75">
      <c r="H40" s="120" t="s">
        <v>227</v>
      </c>
      <c r="I40" s="120" t="s">
        <v>71</v>
      </c>
    </row>
    <row r="44" spans="1:15" ht="12.75">
      <c r="A44" s="231" t="s">
        <v>48</v>
      </c>
      <c r="B44" s="231"/>
      <c r="C44" s="231"/>
      <c r="D44" s="231"/>
      <c r="L44" s="239" t="s">
        <v>49</v>
      </c>
      <c r="M44" s="239"/>
      <c r="N44" s="239"/>
      <c r="O44" s="239"/>
    </row>
  </sheetData>
  <sheetProtection/>
  <mergeCells count="7">
    <mergeCell ref="A1:O1"/>
    <mergeCell ref="A2:O2"/>
    <mergeCell ref="A3:D3"/>
    <mergeCell ref="H3:O3"/>
    <mergeCell ref="C4:J4"/>
    <mergeCell ref="A44:D44"/>
    <mergeCell ref="L44:O44"/>
  </mergeCells>
  <printOptions/>
  <pageMargins left="0.5905511811023623" right="0.3937007874015748" top="0.3937007874015748" bottom="0.3937007874015748" header="0.5118110236220472" footer="0.11811023622047245"/>
  <pageSetup horizontalDpi="600" verticalDpi="600" orientation="portrait" paperSize="9" r:id="rId2"/>
  <colBreaks count="1" manualBreakCount="1">
    <brk id="13" max="4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AO121"/>
  <sheetViews>
    <sheetView view="pageBreakPreview" zoomScale="115" zoomScaleSheetLayoutView="115" workbookViewId="0" topLeftCell="A34">
      <selection activeCell="A22" sqref="A22:Y57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2.28125" style="1" customWidth="1"/>
    <col min="4" max="4" width="9.7109375" style="1" customWidth="1"/>
    <col min="5" max="5" width="7.00390625" style="1" hidden="1" customWidth="1"/>
    <col min="6" max="6" width="27.421875" style="1" hidden="1" customWidth="1"/>
    <col min="7" max="7" width="23.28125" style="1" customWidth="1"/>
    <col min="8" max="8" width="26.8515625" style="1" hidden="1" customWidth="1"/>
    <col min="9" max="9" width="15.7109375" style="1" hidden="1" customWidth="1"/>
    <col min="10" max="10" width="0.85546875" style="1" customWidth="1"/>
    <col min="11" max="11" width="7.8515625" style="1" customWidth="1"/>
    <col min="12" max="12" width="7.00390625" style="1" customWidth="1"/>
    <col min="13" max="13" width="5.7109375" style="1" hidden="1" customWidth="1"/>
    <col min="14" max="14" width="8.57421875" style="1" customWidth="1"/>
    <col min="15" max="15" width="6.8515625" style="1" customWidth="1"/>
    <col min="16" max="16" width="6.00390625" style="1" hidden="1" customWidth="1"/>
    <col min="17" max="17" width="8.421875" style="1" customWidth="1"/>
    <col min="18" max="18" width="6.140625" style="1" customWidth="1"/>
    <col min="19" max="19" width="4.7109375" style="1" hidden="1" customWidth="1"/>
    <col min="20" max="20" width="8.28125" style="1" customWidth="1"/>
    <col min="21" max="21" width="7.8515625" style="1" customWidth="1"/>
    <col min="22" max="22" width="8.140625" style="1" hidden="1" customWidth="1"/>
    <col min="23" max="23" width="6.140625" style="1" hidden="1" customWidth="1"/>
    <col min="24" max="24" width="6.421875" style="1" hidden="1" customWidth="1"/>
    <col min="25" max="25" width="9.421875" style="1" customWidth="1"/>
    <col min="26" max="26" width="7.28125" style="1" customWidth="1"/>
    <col min="27" max="16384" width="9.140625" style="1" customWidth="1"/>
  </cols>
  <sheetData>
    <row r="1" spans="1:25" ht="29.25" customHeight="1">
      <c r="A1" s="240" t="s">
        <v>73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2" spans="1:25" ht="29.25" customHeight="1">
      <c r="A2" s="240" t="s">
        <v>74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5" ht="41.25" customHeight="1">
      <c r="A3" s="230" t="s">
        <v>13</v>
      </c>
      <c r="B3" s="230"/>
      <c r="C3" s="230"/>
      <c r="D3" s="230"/>
      <c r="E3" s="230"/>
      <c r="F3" s="126"/>
      <c r="G3" s="127"/>
      <c r="H3" s="127"/>
      <c r="I3" s="127"/>
      <c r="J3" s="127"/>
      <c r="K3" s="237" t="s">
        <v>195</v>
      </c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</row>
    <row r="4" spans="2:24" ht="27" customHeight="1">
      <c r="B4" s="29"/>
      <c r="C4" s="227" t="s">
        <v>115</v>
      </c>
      <c r="D4" s="227"/>
      <c r="E4" s="227"/>
      <c r="F4" s="227"/>
      <c r="G4" s="227"/>
      <c r="H4" s="227"/>
      <c r="I4" s="46"/>
      <c r="J4" s="46"/>
      <c r="K4" s="33" t="s">
        <v>53</v>
      </c>
      <c r="L4" s="33"/>
      <c r="M4" s="33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6" ht="21" customHeight="1" thickBot="1">
      <c r="A5" s="2" t="s">
        <v>4</v>
      </c>
      <c r="B5" s="2" t="s">
        <v>0</v>
      </c>
      <c r="C5" s="2" t="s">
        <v>2</v>
      </c>
      <c r="D5" s="100" t="s">
        <v>194</v>
      </c>
      <c r="E5" s="2" t="s">
        <v>1</v>
      </c>
      <c r="F5" s="2"/>
      <c r="G5" s="2" t="s">
        <v>40</v>
      </c>
      <c r="H5" s="32"/>
      <c r="I5" s="3" t="s">
        <v>7</v>
      </c>
      <c r="J5" s="32"/>
      <c r="K5" s="3" t="str">
        <f>const!C13</f>
        <v>500м</v>
      </c>
      <c r="L5" s="3"/>
      <c r="M5" s="3"/>
      <c r="N5" s="3" t="str">
        <f>const!C14</f>
        <v>1500м</v>
      </c>
      <c r="O5" s="3"/>
      <c r="P5" s="3"/>
      <c r="Q5" s="3" t="str">
        <f>const!C15</f>
        <v>1000м</v>
      </c>
      <c r="R5" s="3"/>
      <c r="S5" s="3"/>
      <c r="T5" s="3" t="s">
        <v>34</v>
      </c>
      <c r="U5" s="3"/>
      <c r="V5" s="3"/>
      <c r="W5" s="3"/>
      <c r="X5" s="3"/>
      <c r="Y5" s="3" t="s">
        <v>10</v>
      </c>
      <c r="Z5" s="2" t="s">
        <v>5</v>
      </c>
    </row>
    <row r="6" spans="1:26" ht="17.25" customHeight="1" thickBot="1" thickTop="1">
      <c r="A6" s="178">
        <v>1</v>
      </c>
      <c r="B6" s="162">
        <v>100</v>
      </c>
      <c r="C6" s="163" t="s">
        <v>92</v>
      </c>
      <c r="D6" s="164">
        <v>40</v>
      </c>
      <c r="E6" s="137"/>
      <c r="F6" s="137"/>
      <c r="G6" s="164" t="s">
        <v>64</v>
      </c>
      <c r="H6" s="138"/>
      <c r="I6" s="147"/>
      <c r="J6" s="142"/>
      <c r="K6" s="249">
        <v>49.75</v>
      </c>
      <c r="L6" s="250">
        <v>49.75</v>
      </c>
      <c r="M6" s="251">
        <v>1</v>
      </c>
      <c r="N6" s="286">
        <v>0.0017508101851851853</v>
      </c>
      <c r="O6" s="250">
        <v>50.423</v>
      </c>
      <c r="P6" s="251">
        <v>1</v>
      </c>
      <c r="Q6" s="286" t="s">
        <v>210</v>
      </c>
      <c r="R6" s="250">
        <v>50.285</v>
      </c>
      <c r="S6" s="251">
        <v>1</v>
      </c>
      <c r="T6" s="286" t="s">
        <v>274</v>
      </c>
      <c r="U6" s="250">
        <v>52.863</v>
      </c>
      <c r="V6" s="252"/>
      <c r="W6" s="197"/>
      <c r="X6" s="251"/>
      <c r="Y6" s="293">
        <f>L6+O6+R6+U6</f>
        <v>203.321</v>
      </c>
      <c r="Z6" s="27" t="s">
        <v>45</v>
      </c>
    </row>
    <row r="7" spans="1:38" ht="17.25" customHeight="1" thickTop="1">
      <c r="A7" s="283">
        <v>1</v>
      </c>
      <c r="B7" s="166">
        <v>102</v>
      </c>
      <c r="C7" s="174" t="s">
        <v>90</v>
      </c>
      <c r="D7" s="175">
        <v>45</v>
      </c>
      <c r="E7" s="27"/>
      <c r="F7" s="27"/>
      <c r="G7" s="175" t="s">
        <v>67</v>
      </c>
      <c r="H7" s="75"/>
      <c r="I7" s="76"/>
      <c r="J7" s="76"/>
      <c r="K7" s="253">
        <v>48.86</v>
      </c>
      <c r="L7" s="254">
        <v>48.86</v>
      </c>
      <c r="M7" s="255">
        <v>1</v>
      </c>
      <c r="N7" s="287">
        <v>0.001750925925925926</v>
      </c>
      <c r="O7" s="254">
        <v>50.426</v>
      </c>
      <c r="P7" s="255">
        <v>1</v>
      </c>
      <c r="Q7" s="287" t="s">
        <v>211</v>
      </c>
      <c r="R7" s="254">
        <v>48.495</v>
      </c>
      <c r="S7" s="255"/>
      <c r="T7" s="287" t="s">
        <v>275</v>
      </c>
      <c r="U7" s="254">
        <v>56.12</v>
      </c>
      <c r="V7" s="256"/>
      <c r="W7" s="257"/>
      <c r="X7" s="255"/>
      <c r="Y7" s="294">
        <f>L7+O7+R7+U7</f>
        <v>203.901</v>
      </c>
      <c r="Z7" s="8" t="s">
        <v>45</v>
      </c>
      <c r="AA7" s="12"/>
      <c r="AB7" s="12"/>
      <c r="AC7" s="26"/>
      <c r="AD7" s="12"/>
      <c r="AE7" s="12"/>
      <c r="AF7" s="22"/>
      <c r="AG7" s="12"/>
      <c r="AH7" s="22"/>
      <c r="AI7" s="14"/>
      <c r="AJ7" s="43"/>
      <c r="AK7" s="5"/>
      <c r="AL7" s="5"/>
    </row>
    <row r="8" spans="1:38" ht="17.25" customHeight="1" thickBot="1">
      <c r="A8" s="284">
        <v>2</v>
      </c>
      <c r="B8" s="168">
        <v>101</v>
      </c>
      <c r="C8" s="192" t="s">
        <v>91</v>
      </c>
      <c r="D8" s="171">
        <v>45</v>
      </c>
      <c r="E8" s="16"/>
      <c r="F8" s="16"/>
      <c r="G8" s="171" t="s">
        <v>62</v>
      </c>
      <c r="H8" s="48"/>
      <c r="I8" s="25"/>
      <c r="J8" s="25"/>
      <c r="K8" s="258">
        <v>51.47</v>
      </c>
      <c r="L8" s="259">
        <v>51.47</v>
      </c>
      <c r="M8" s="260">
        <v>2</v>
      </c>
      <c r="N8" s="288">
        <v>0.001871412037037037</v>
      </c>
      <c r="O8" s="259">
        <v>53.896</v>
      </c>
      <c r="P8" s="260">
        <v>2</v>
      </c>
      <c r="Q8" s="288" t="s">
        <v>212</v>
      </c>
      <c r="R8" s="259">
        <v>52.845</v>
      </c>
      <c r="S8" s="260"/>
      <c r="T8" s="290" t="s">
        <v>276</v>
      </c>
      <c r="U8" s="243">
        <v>57.571</v>
      </c>
      <c r="V8" s="262"/>
      <c r="W8" s="263"/>
      <c r="X8" s="260"/>
      <c r="Y8" s="295">
        <f>L8+O8+R8+U8</f>
        <v>215.782</v>
      </c>
      <c r="Z8" s="8" t="s">
        <v>45</v>
      </c>
      <c r="AA8" s="12"/>
      <c r="AB8" s="12"/>
      <c r="AC8" s="26"/>
      <c r="AD8" s="12"/>
      <c r="AE8" s="12"/>
      <c r="AF8" s="22"/>
      <c r="AG8" s="12"/>
      <c r="AH8" s="22"/>
      <c r="AI8" s="14"/>
      <c r="AJ8" s="43"/>
      <c r="AK8" s="5"/>
      <c r="AL8" s="5"/>
    </row>
    <row r="9" spans="1:38" ht="17.25" customHeight="1" thickTop="1">
      <c r="A9" s="283">
        <v>1</v>
      </c>
      <c r="B9" s="166">
        <v>105</v>
      </c>
      <c r="C9" s="174" t="s">
        <v>87</v>
      </c>
      <c r="D9" s="175">
        <v>50</v>
      </c>
      <c r="E9" s="27"/>
      <c r="F9" s="27"/>
      <c r="G9" s="167" t="s">
        <v>67</v>
      </c>
      <c r="H9" s="75"/>
      <c r="I9" s="76"/>
      <c r="J9" s="76"/>
      <c r="K9" s="253">
        <v>48.87</v>
      </c>
      <c r="L9" s="254">
        <v>48.87</v>
      </c>
      <c r="M9" s="255">
        <v>2</v>
      </c>
      <c r="N9" s="287">
        <v>0.001676388888888889</v>
      </c>
      <c r="O9" s="254">
        <v>48.28</v>
      </c>
      <c r="P9" s="255">
        <v>1</v>
      </c>
      <c r="Q9" s="287" t="s">
        <v>213</v>
      </c>
      <c r="R9" s="254">
        <v>46.405</v>
      </c>
      <c r="S9" s="255"/>
      <c r="T9" s="287" t="s">
        <v>277</v>
      </c>
      <c r="U9" s="254">
        <v>50.556</v>
      </c>
      <c r="V9" s="256"/>
      <c r="W9" s="257"/>
      <c r="X9" s="255"/>
      <c r="Y9" s="294">
        <f>L9+O9+R9+U9</f>
        <v>194.111</v>
      </c>
      <c r="Z9" s="8" t="s">
        <v>45</v>
      </c>
      <c r="AA9" s="12"/>
      <c r="AB9" s="12"/>
      <c r="AC9" s="26"/>
      <c r="AD9" s="12"/>
      <c r="AE9" s="12"/>
      <c r="AF9" s="22"/>
      <c r="AG9" s="22"/>
      <c r="AH9" s="22"/>
      <c r="AI9" s="13"/>
      <c r="AJ9" s="43"/>
      <c r="AK9" s="5"/>
      <c r="AL9" s="5"/>
    </row>
    <row r="10" spans="1:38" ht="17.25" customHeight="1">
      <c r="A10" s="285">
        <v>2</v>
      </c>
      <c r="B10" s="152">
        <v>104</v>
      </c>
      <c r="C10" s="154" t="s">
        <v>86</v>
      </c>
      <c r="D10" s="156">
        <v>50</v>
      </c>
      <c r="E10" s="8"/>
      <c r="F10" s="8"/>
      <c r="G10" s="156" t="s">
        <v>94</v>
      </c>
      <c r="H10" s="19"/>
      <c r="I10" s="10"/>
      <c r="J10" s="51"/>
      <c r="K10" s="264">
        <v>47.26</v>
      </c>
      <c r="L10" s="265">
        <v>47.26</v>
      </c>
      <c r="M10" s="266">
        <v>1</v>
      </c>
      <c r="N10" s="289">
        <v>0.001700462962962963</v>
      </c>
      <c r="O10" s="265">
        <v>48.973</v>
      </c>
      <c r="P10" s="266">
        <v>2</v>
      </c>
      <c r="Q10" s="289" t="s">
        <v>214</v>
      </c>
      <c r="R10" s="265">
        <v>46.765</v>
      </c>
      <c r="S10" s="266"/>
      <c r="T10" s="291" t="s">
        <v>278</v>
      </c>
      <c r="U10" s="269">
        <v>53.413</v>
      </c>
      <c r="V10" s="270"/>
      <c r="W10" s="271"/>
      <c r="X10" s="266"/>
      <c r="Y10" s="296">
        <f>L10+O10+R10+U10</f>
        <v>196.411</v>
      </c>
      <c r="Z10" s="8" t="s">
        <v>45</v>
      </c>
      <c r="AA10" s="12"/>
      <c r="AB10" s="12"/>
      <c r="AC10" s="30"/>
      <c r="AD10" s="31"/>
      <c r="AE10" s="31"/>
      <c r="AF10" s="23"/>
      <c r="AG10" s="22"/>
      <c r="AH10" s="22"/>
      <c r="AI10" s="14"/>
      <c r="AJ10" s="43"/>
      <c r="AK10" s="5"/>
      <c r="AL10" s="5"/>
    </row>
    <row r="11" spans="1:38" ht="17.25" customHeight="1" thickBot="1">
      <c r="A11" s="284">
        <v>3</v>
      </c>
      <c r="B11" s="168">
        <v>103</v>
      </c>
      <c r="C11" s="192" t="s">
        <v>89</v>
      </c>
      <c r="D11" s="171">
        <v>50</v>
      </c>
      <c r="E11" s="16"/>
      <c r="F11" s="16"/>
      <c r="G11" s="171" t="s">
        <v>62</v>
      </c>
      <c r="H11" s="48"/>
      <c r="I11" s="25"/>
      <c r="J11" s="193"/>
      <c r="K11" s="258">
        <v>54.09</v>
      </c>
      <c r="L11" s="259">
        <v>54.09</v>
      </c>
      <c r="M11" s="260">
        <v>3</v>
      </c>
      <c r="N11" s="288">
        <v>0.0019238425925925927</v>
      </c>
      <c r="O11" s="259">
        <v>55.406</v>
      </c>
      <c r="P11" s="260">
        <v>3</v>
      </c>
      <c r="Q11" s="288" t="s">
        <v>215</v>
      </c>
      <c r="R11" s="259">
        <v>55.86</v>
      </c>
      <c r="S11" s="260"/>
      <c r="T11" s="290" t="s">
        <v>279</v>
      </c>
      <c r="U11" s="243">
        <v>59.728</v>
      </c>
      <c r="V11" s="262"/>
      <c r="W11" s="263"/>
      <c r="X11" s="260"/>
      <c r="Y11" s="297">
        <f>L11+O11+R11+U11</f>
        <v>225.084</v>
      </c>
      <c r="Z11" s="8" t="s">
        <v>45</v>
      </c>
      <c r="AA11" s="12"/>
      <c r="AB11" s="12"/>
      <c r="AC11" s="30"/>
      <c r="AD11" s="31"/>
      <c r="AE11" s="31"/>
      <c r="AF11" s="23"/>
      <c r="AG11" s="22"/>
      <c r="AH11" s="22"/>
      <c r="AI11" s="14"/>
      <c r="AJ11" s="43"/>
      <c r="AK11" s="5"/>
      <c r="AL11" s="5"/>
    </row>
    <row r="12" spans="1:38" ht="17.25" customHeight="1" thickBot="1" thickTop="1">
      <c r="A12" s="178">
        <v>1</v>
      </c>
      <c r="B12" s="162">
        <v>106</v>
      </c>
      <c r="C12" s="172" t="s">
        <v>88</v>
      </c>
      <c r="D12" s="173">
        <v>55</v>
      </c>
      <c r="E12" s="137"/>
      <c r="F12" s="137"/>
      <c r="G12" s="173" t="s">
        <v>64</v>
      </c>
      <c r="H12" s="138"/>
      <c r="I12" s="147"/>
      <c r="J12" s="147"/>
      <c r="K12" s="249">
        <v>55.34</v>
      </c>
      <c r="L12" s="250">
        <v>55.34</v>
      </c>
      <c r="M12" s="251">
        <v>1</v>
      </c>
      <c r="N12" s="286">
        <v>0.0020319444444444443</v>
      </c>
      <c r="O12" s="250">
        <v>58.52</v>
      </c>
      <c r="P12" s="251">
        <v>1</v>
      </c>
      <c r="Q12" s="286" t="s">
        <v>216</v>
      </c>
      <c r="R12" s="250">
        <v>55.075</v>
      </c>
      <c r="S12" s="251"/>
      <c r="T12" s="286" t="s">
        <v>280</v>
      </c>
      <c r="U12" s="250">
        <v>64.493</v>
      </c>
      <c r="V12" s="252"/>
      <c r="W12" s="197"/>
      <c r="X12" s="251"/>
      <c r="Y12" s="293">
        <f>L12+O12+R12+U12</f>
        <v>233.428</v>
      </c>
      <c r="Z12" s="8" t="s">
        <v>45</v>
      </c>
      <c r="AA12" s="12"/>
      <c r="AB12" s="12"/>
      <c r="AC12" s="30"/>
      <c r="AD12" s="31"/>
      <c r="AE12" s="31"/>
      <c r="AF12" s="23"/>
      <c r="AG12" s="22"/>
      <c r="AH12" s="22"/>
      <c r="AI12" s="14"/>
      <c r="AJ12" s="43"/>
      <c r="AK12" s="5"/>
      <c r="AL12" s="5"/>
    </row>
    <row r="13" spans="1:38" ht="17.25" customHeight="1" thickTop="1">
      <c r="A13" s="283">
        <v>1</v>
      </c>
      <c r="B13" s="166">
        <v>109</v>
      </c>
      <c r="C13" s="176" t="s">
        <v>83</v>
      </c>
      <c r="D13" s="167">
        <v>60</v>
      </c>
      <c r="E13" s="27"/>
      <c r="F13" s="27"/>
      <c r="G13" s="167" t="s">
        <v>63</v>
      </c>
      <c r="H13" s="75"/>
      <c r="I13" s="76"/>
      <c r="J13" s="121"/>
      <c r="K13" s="253">
        <v>52.65</v>
      </c>
      <c r="L13" s="254">
        <v>52.65</v>
      </c>
      <c r="M13" s="255">
        <v>1</v>
      </c>
      <c r="N13" s="287">
        <v>0.0018341435185185186</v>
      </c>
      <c r="O13" s="254">
        <v>52.823</v>
      </c>
      <c r="P13" s="255">
        <v>1</v>
      </c>
      <c r="Q13" s="287" t="s">
        <v>217</v>
      </c>
      <c r="R13" s="254">
        <v>51.135</v>
      </c>
      <c r="S13" s="255"/>
      <c r="T13" s="292" t="s">
        <v>281</v>
      </c>
      <c r="U13" s="254">
        <v>59.856</v>
      </c>
      <c r="V13" s="256"/>
      <c r="W13" s="257"/>
      <c r="X13" s="255"/>
      <c r="Y13" s="294">
        <f>L13+O13+R13+U13</f>
        <v>216.464</v>
      </c>
      <c r="Z13" s="8" t="s">
        <v>45</v>
      </c>
      <c r="AA13" s="12"/>
      <c r="AB13" s="12"/>
      <c r="AC13" s="30"/>
      <c r="AD13" s="31"/>
      <c r="AE13" s="31"/>
      <c r="AF13" s="23"/>
      <c r="AG13" s="22"/>
      <c r="AH13" s="22"/>
      <c r="AI13" s="14"/>
      <c r="AJ13" s="43"/>
      <c r="AK13" s="5"/>
      <c r="AL13" s="5"/>
    </row>
    <row r="14" spans="1:38" ht="17.25" customHeight="1">
      <c r="A14" s="285">
        <v>2</v>
      </c>
      <c r="B14" s="152">
        <v>107</v>
      </c>
      <c r="C14" s="154" t="s">
        <v>82</v>
      </c>
      <c r="D14" s="156">
        <v>60</v>
      </c>
      <c r="E14" s="8"/>
      <c r="F14" s="8"/>
      <c r="G14" s="156" t="s">
        <v>64</v>
      </c>
      <c r="H14" s="19"/>
      <c r="I14" s="10"/>
      <c r="J14" s="10"/>
      <c r="K14" s="264">
        <v>54.56</v>
      </c>
      <c r="L14" s="265">
        <v>54.56</v>
      </c>
      <c r="M14" s="266">
        <v>2</v>
      </c>
      <c r="N14" s="289">
        <v>0.002057175925925926</v>
      </c>
      <c r="O14" s="265">
        <v>59.246</v>
      </c>
      <c r="P14" s="266">
        <v>3</v>
      </c>
      <c r="Q14" s="289" t="s">
        <v>218</v>
      </c>
      <c r="R14" s="265">
        <v>54.615</v>
      </c>
      <c r="S14" s="266"/>
      <c r="T14" s="289" t="s">
        <v>282</v>
      </c>
      <c r="U14" s="265">
        <v>61.833</v>
      </c>
      <c r="V14" s="270"/>
      <c r="W14" s="271"/>
      <c r="X14" s="266"/>
      <c r="Y14" s="296">
        <f>L14+O14+R14+U14</f>
        <v>230.25400000000002</v>
      </c>
      <c r="Z14" s="8" t="s">
        <v>46</v>
      </c>
      <c r="AA14" s="12"/>
      <c r="AB14" s="12"/>
      <c r="AC14" s="30"/>
      <c r="AD14" s="31"/>
      <c r="AE14" s="31"/>
      <c r="AF14" s="23"/>
      <c r="AG14" s="22"/>
      <c r="AH14" s="22"/>
      <c r="AI14" s="14"/>
      <c r="AJ14" s="43"/>
      <c r="AK14" s="5"/>
      <c r="AL14" s="5"/>
    </row>
    <row r="15" spans="1:38" ht="17.25" customHeight="1">
      <c r="A15" s="285">
        <v>3</v>
      </c>
      <c r="B15" s="152">
        <v>108</v>
      </c>
      <c r="C15" s="153" t="s">
        <v>84</v>
      </c>
      <c r="D15" s="155">
        <v>60</v>
      </c>
      <c r="E15" s="8"/>
      <c r="F15" s="8"/>
      <c r="G15" s="155" t="s">
        <v>62</v>
      </c>
      <c r="H15" s="19"/>
      <c r="I15" s="10"/>
      <c r="J15" s="51"/>
      <c r="K15" s="264">
        <v>55.68</v>
      </c>
      <c r="L15" s="265">
        <v>55.68</v>
      </c>
      <c r="M15" s="266">
        <v>3</v>
      </c>
      <c r="N15" s="289">
        <v>0.0020476851851851854</v>
      </c>
      <c r="O15" s="265">
        <v>58.973</v>
      </c>
      <c r="P15" s="266">
        <v>2</v>
      </c>
      <c r="Q15" s="289" t="s">
        <v>220</v>
      </c>
      <c r="R15" s="265">
        <v>64.18</v>
      </c>
      <c r="S15" s="266"/>
      <c r="T15" s="289" t="s">
        <v>283</v>
      </c>
      <c r="U15" s="265">
        <v>61.945</v>
      </c>
      <c r="V15" s="270"/>
      <c r="W15" s="271"/>
      <c r="X15" s="266"/>
      <c r="Y15" s="296">
        <f>L15+O15+R15+U15</f>
        <v>240.778</v>
      </c>
      <c r="Z15" s="8" t="s">
        <v>46</v>
      </c>
      <c r="AA15" s="12"/>
      <c r="AB15" s="12"/>
      <c r="AC15" s="30"/>
      <c r="AD15" s="31"/>
      <c r="AE15" s="31"/>
      <c r="AF15" s="23"/>
      <c r="AG15" s="22"/>
      <c r="AH15" s="22"/>
      <c r="AI15" s="14"/>
      <c r="AJ15" s="43"/>
      <c r="AK15" s="5"/>
      <c r="AL15" s="5"/>
    </row>
    <row r="16" spans="1:38" ht="17.25" customHeight="1" thickBot="1">
      <c r="A16" s="284">
        <v>4</v>
      </c>
      <c r="B16" s="168">
        <v>110</v>
      </c>
      <c r="C16" s="169" t="s">
        <v>85</v>
      </c>
      <c r="D16" s="170">
        <v>60</v>
      </c>
      <c r="E16" s="16"/>
      <c r="F16" s="16"/>
      <c r="G16" s="170" t="s">
        <v>64</v>
      </c>
      <c r="H16" s="48"/>
      <c r="I16" s="25"/>
      <c r="J16" s="25"/>
      <c r="K16" s="258">
        <v>62.73</v>
      </c>
      <c r="L16" s="259">
        <v>62.73</v>
      </c>
      <c r="M16" s="260">
        <v>4</v>
      </c>
      <c r="N16" s="288">
        <v>0.0021568287037037038</v>
      </c>
      <c r="O16" s="259">
        <v>62.116</v>
      </c>
      <c r="P16" s="260">
        <v>4</v>
      </c>
      <c r="Q16" s="288" t="s">
        <v>219</v>
      </c>
      <c r="R16" s="259">
        <v>60.565</v>
      </c>
      <c r="S16" s="260"/>
      <c r="T16" s="290" t="s">
        <v>284</v>
      </c>
      <c r="U16" s="243">
        <v>62.735</v>
      </c>
      <c r="V16" s="262"/>
      <c r="W16" s="263"/>
      <c r="X16" s="260"/>
      <c r="Y16" s="297">
        <f>L16+O16+R16+U16</f>
        <v>248.14600000000002</v>
      </c>
      <c r="Z16" s="8" t="s">
        <v>46</v>
      </c>
      <c r="AA16" s="12"/>
      <c r="AB16" s="12"/>
      <c r="AC16" s="30"/>
      <c r="AD16" s="31"/>
      <c r="AE16" s="31"/>
      <c r="AF16" s="23"/>
      <c r="AG16" s="22"/>
      <c r="AH16" s="22"/>
      <c r="AI16" s="14"/>
      <c r="AJ16" s="43"/>
      <c r="AK16" s="5"/>
      <c r="AL16" s="5"/>
    </row>
    <row r="17" spans="1:38" ht="17.25" customHeight="1" thickTop="1">
      <c r="A17" s="283">
        <v>1</v>
      </c>
      <c r="B17" s="166">
        <v>111</v>
      </c>
      <c r="C17" s="176" t="s">
        <v>79</v>
      </c>
      <c r="D17" s="167">
        <v>65</v>
      </c>
      <c r="E17" s="27"/>
      <c r="F17" s="27"/>
      <c r="G17" s="167" t="s">
        <v>63</v>
      </c>
      <c r="H17" s="75"/>
      <c r="I17" s="76"/>
      <c r="J17" s="76"/>
      <c r="K17" s="253">
        <v>54.25</v>
      </c>
      <c r="L17" s="254">
        <v>54.25</v>
      </c>
      <c r="M17" s="255">
        <v>1</v>
      </c>
      <c r="N17" s="287">
        <v>0.0019156249999999998</v>
      </c>
      <c r="O17" s="254">
        <v>55.17</v>
      </c>
      <c r="P17" s="255">
        <v>1</v>
      </c>
      <c r="Q17" s="287" t="s">
        <v>221</v>
      </c>
      <c r="R17" s="254">
        <v>53.78</v>
      </c>
      <c r="S17" s="255"/>
      <c r="T17" s="292"/>
      <c r="U17" s="254"/>
      <c r="V17" s="256"/>
      <c r="W17" s="257"/>
      <c r="X17" s="255"/>
      <c r="Y17" s="294">
        <f>L17+O17+R17+U17</f>
        <v>163.2</v>
      </c>
      <c r="Z17" s="8" t="s">
        <v>46</v>
      </c>
      <c r="AA17" s="12"/>
      <c r="AB17" s="12"/>
      <c r="AC17" s="30"/>
      <c r="AD17" s="31"/>
      <c r="AE17" s="31"/>
      <c r="AF17" s="23"/>
      <c r="AG17" s="22"/>
      <c r="AH17" s="22"/>
      <c r="AI17" s="14"/>
      <c r="AJ17" s="43"/>
      <c r="AK17" s="5"/>
      <c r="AL17" s="5"/>
    </row>
    <row r="18" spans="1:38" ht="17.25" customHeight="1">
      <c r="A18" s="285">
        <v>2</v>
      </c>
      <c r="B18" s="152">
        <v>113</v>
      </c>
      <c r="C18" s="154" t="s">
        <v>81</v>
      </c>
      <c r="D18" s="156">
        <v>65</v>
      </c>
      <c r="E18" s="8"/>
      <c r="F18" s="8"/>
      <c r="G18" s="155" t="s">
        <v>67</v>
      </c>
      <c r="H18" s="19"/>
      <c r="I18" s="10"/>
      <c r="J18" s="10"/>
      <c r="K18" s="264">
        <v>54.94</v>
      </c>
      <c r="L18" s="265">
        <v>54.94</v>
      </c>
      <c r="M18" s="266">
        <v>2</v>
      </c>
      <c r="N18" s="289">
        <v>0.002085185185185185</v>
      </c>
      <c r="O18" s="265">
        <v>60.053</v>
      </c>
      <c r="P18" s="266">
        <v>2</v>
      </c>
      <c r="Q18" s="289" t="s">
        <v>222</v>
      </c>
      <c r="R18" s="265">
        <v>56.23</v>
      </c>
      <c r="S18" s="266"/>
      <c r="T18" s="289"/>
      <c r="U18" s="269"/>
      <c r="V18" s="270"/>
      <c r="W18" s="271"/>
      <c r="X18" s="266"/>
      <c r="Y18" s="296">
        <f>L18+O18+R18+U18</f>
        <v>171.22299999999998</v>
      </c>
      <c r="Z18" s="8" t="s">
        <v>46</v>
      </c>
      <c r="AA18" s="12"/>
      <c r="AB18" s="12"/>
      <c r="AC18" s="30"/>
      <c r="AD18" s="31"/>
      <c r="AE18" s="31"/>
      <c r="AF18" s="23"/>
      <c r="AG18" s="22"/>
      <c r="AH18" s="22"/>
      <c r="AI18" s="14"/>
      <c r="AJ18" s="43"/>
      <c r="AK18" s="5"/>
      <c r="AL18" s="5"/>
    </row>
    <row r="19" spans="1:38" ht="17.25" customHeight="1" thickBot="1">
      <c r="A19" s="284">
        <v>3</v>
      </c>
      <c r="B19" s="168">
        <v>112</v>
      </c>
      <c r="C19" s="192" t="s">
        <v>80</v>
      </c>
      <c r="D19" s="194">
        <v>65</v>
      </c>
      <c r="E19" s="16"/>
      <c r="F19" s="16"/>
      <c r="G19" s="171" t="s">
        <v>62</v>
      </c>
      <c r="H19" s="48"/>
      <c r="I19" s="25"/>
      <c r="J19" s="25"/>
      <c r="K19" s="258">
        <v>63.86</v>
      </c>
      <c r="L19" s="259">
        <v>63.86</v>
      </c>
      <c r="M19" s="260">
        <v>3</v>
      </c>
      <c r="N19" s="288">
        <v>0.0024171296296296297</v>
      </c>
      <c r="O19" s="259">
        <v>69.613</v>
      </c>
      <c r="P19" s="260">
        <v>3</v>
      </c>
      <c r="Q19" s="288" t="s">
        <v>223</v>
      </c>
      <c r="R19" s="259">
        <v>67.83</v>
      </c>
      <c r="S19" s="260"/>
      <c r="T19" s="290"/>
      <c r="U19" s="243"/>
      <c r="V19" s="262"/>
      <c r="W19" s="263"/>
      <c r="X19" s="260"/>
      <c r="Y19" s="297">
        <f>L19+O19+R19+U19</f>
        <v>201.303</v>
      </c>
      <c r="Z19" s="8" t="s">
        <v>46</v>
      </c>
      <c r="AA19" s="12"/>
      <c r="AB19" s="12"/>
      <c r="AC19" s="30"/>
      <c r="AD19" s="31"/>
      <c r="AE19" s="31"/>
      <c r="AF19" s="23"/>
      <c r="AG19" s="22"/>
      <c r="AH19" s="22"/>
      <c r="AI19" s="14"/>
      <c r="AJ19" s="43"/>
      <c r="AK19" s="5"/>
      <c r="AL19" s="5"/>
    </row>
    <row r="20" spans="1:38" ht="17.25" customHeight="1" thickBot="1" thickTop="1">
      <c r="A20" s="178">
        <v>1</v>
      </c>
      <c r="B20" s="179">
        <v>114</v>
      </c>
      <c r="C20" s="172" t="s">
        <v>78</v>
      </c>
      <c r="D20" s="173">
        <v>70</v>
      </c>
      <c r="E20" s="179"/>
      <c r="F20" s="179"/>
      <c r="G20" s="173" t="s">
        <v>93</v>
      </c>
      <c r="H20" s="138"/>
      <c r="I20" s="147"/>
      <c r="J20" s="142"/>
      <c r="K20" s="249">
        <v>63.01</v>
      </c>
      <c r="L20" s="250">
        <v>63.01</v>
      </c>
      <c r="M20" s="251">
        <v>1</v>
      </c>
      <c r="N20" s="286">
        <v>0.0022885416666666666</v>
      </c>
      <c r="O20" s="250">
        <v>65.91</v>
      </c>
      <c r="P20" s="251">
        <v>1</v>
      </c>
      <c r="Q20" s="286" t="s">
        <v>224</v>
      </c>
      <c r="R20" s="250">
        <v>63.44</v>
      </c>
      <c r="S20" s="251"/>
      <c r="T20" s="286"/>
      <c r="U20" s="250"/>
      <c r="V20" s="252"/>
      <c r="W20" s="197"/>
      <c r="X20" s="251"/>
      <c r="Y20" s="293">
        <f>L20+O20+R20+U20</f>
        <v>192.35999999999999</v>
      </c>
      <c r="Z20" s="93" t="s">
        <v>46</v>
      </c>
      <c r="AA20" s="12"/>
      <c r="AB20" s="12"/>
      <c r="AC20" s="30"/>
      <c r="AD20" s="31"/>
      <c r="AE20" s="31"/>
      <c r="AF20" s="23"/>
      <c r="AG20" s="22"/>
      <c r="AH20" s="22"/>
      <c r="AI20" s="14"/>
      <c r="AJ20" s="43"/>
      <c r="AK20" s="5"/>
      <c r="AL20" s="5"/>
    </row>
    <row r="21" spans="1:38" ht="52.5" customHeight="1" thickTop="1">
      <c r="A21" s="9"/>
      <c r="B21" s="12"/>
      <c r="C21" s="274" t="s">
        <v>48</v>
      </c>
      <c r="D21" s="275"/>
      <c r="E21" s="276"/>
      <c r="F21" s="276"/>
      <c r="G21" s="277"/>
      <c r="H21" s="278"/>
      <c r="I21" s="277"/>
      <c r="J21" s="277"/>
      <c r="K21" s="279"/>
      <c r="L21" s="280"/>
      <c r="M21" s="281" t="s">
        <v>49</v>
      </c>
      <c r="N21" s="281"/>
      <c r="O21" s="281"/>
      <c r="P21" s="281"/>
      <c r="Q21" s="281"/>
      <c r="R21" s="281"/>
      <c r="S21" s="247"/>
      <c r="T21" s="247"/>
      <c r="U21" s="247"/>
      <c r="V21" s="282"/>
      <c r="W21" s="62"/>
      <c r="X21" s="247"/>
      <c r="Y21" s="248"/>
      <c r="Z21" s="12"/>
      <c r="AA21" s="12"/>
      <c r="AB21" s="12"/>
      <c r="AC21" s="30"/>
      <c r="AD21" s="31"/>
      <c r="AE21" s="31"/>
      <c r="AF21" s="23"/>
      <c r="AG21" s="12"/>
      <c r="AH21" s="22"/>
      <c r="AI21" s="14"/>
      <c r="AJ21" s="43"/>
      <c r="AK21" s="5"/>
      <c r="AL21" s="5"/>
    </row>
    <row r="22" spans="2:26" ht="24" customHeight="1">
      <c r="B22" s="29"/>
      <c r="C22" s="227" t="s">
        <v>272</v>
      </c>
      <c r="D22" s="227"/>
      <c r="E22" s="227"/>
      <c r="F22" s="227"/>
      <c r="G22" s="227"/>
      <c r="H22" s="227"/>
      <c r="I22" s="46"/>
      <c r="J22" s="46"/>
      <c r="K22" s="33" t="s">
        <v>53</v>
      </c>
      <c r="L22" s="33"/>
      <c r="M22" s="33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42"/>
      <c r="Z22" s="5"/>
    </row>
    <row r="23" spans="1:26" ht="17.25" customHeight="1" thickBot="1">
      <c r="A23" s="2" t="s">
        <v>4</v>
      </c>
      <c r="B23" s="2" t="s">
        <v>0</v>
      </c>
      <c r="C23" s="2" t="s">
        <v>2</v>
      </c>
      <c r="D23" s="32"/>
      <c r="E23" s="2" t="s">
        <v>1</v>
      </c>
      <c r="F23" s="2"/>
      <c r="G23" s="2" t="s">
        <v>40</v>
      </c>
      <c r="H23" s="32"/>
      <c r="I23" s="3" t="s">
        <v>7</v>
      </c>
      <c r="J23" s="32"/>
      <c r="K23" s="2" t="str">
        <f>const!C13</f>
        <v>500м</v>
      </c>
      <c r="L23" s="2"/>
      <c r="M23" s="2"/>
      <c r="N23" s="2" t="s">
        <v>33</v>
      </c>
      <c r="O23" s="2"/>
      <c r="P23" s="2"/>
      <c r="Q23" s="2" t="s">
        <v>34</v>
      </c>
      <c r="R23" s="2"/>
      <c r="S23" s="2"/>
      <c r="T23" s="325" t="s">
        <v>44</v>
      </c>
      <c r="U23" s="325"/>
      <c r="V23" s="2"/>
      <c r="W23" s="2"/>
      <c r="X23" s="2"/>
      <c r="Y23" s="2" t="s">
        <v>10</v>
      </c>
      <c r="Z23" s="2" t="s">
        <v>5</v>
      </c>
    </row>
    <row r="24" spans="1:41" ht="15.75" customHeight="1" hidden="1" thickTop="1">
      <c r="A24" s="9">
        <v>1</v>
      </c>
      <c r="B24" s="49"/>
      <c r="C24" s="78"/>
      <c r="D24" s="94"/>
      <c r="E24" s="49"/>
      <c r="F24" s="49"/>
      <c r="G24" s="73"/>
      <c r="H24" s="26"/>
      <c r="I24" s="22"/>
      <c r="J24" s="22"/>
      <c r="K24" s="92"/>
      <c r="L24" s="45"/>
      <c r="M24" s="52"/>
      <c r="N24" s="90"/>
      <c r="O24" s="45"/>
      <c r="P24" s="52"/>
      <c r="Q24" s="90"/>
      <c r="R24" s="45"/>
      <c r="S24" s="52"/>
      <c r="T24" s="52"/>
      <c r="U24" s="52"/>
      <c r="V24" s="90"/>
      <c r="W24" s="45"/>
      <c r="X24" s="52"/>
      <c r="Y24" s="91"/>
      <c r="Z24" s="106" t="s">
        <v>45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5.75" customHeight="1" thickBot="1" thickTop="1">
      <c r="A25" s="15">
        <v>1</v>
      </c>
      <c r="B25" s="215">
        <v>2</v>
      </c>
      <c r="C25" s="169" t="s">
        <v>168</v>
      </c>
      <c r="D25" s="170">
        <v>30</v>
      </c>
      <c r="E25" s="216"/>
      <c r="F25" s="216"/>
      <c r="G25" s="168" t="s">
        <v>190</v>
      </c>
      <c r="H25" s="217"/>
      <c r="I25" s="218"/>
      <c r="J25" s="246"/>
      <c r="K25" s="258">
        <v>43.19</v>
      </c>
      <c r="L25" s="250">
        <v>43.19</v>
      </c>
      <c r="M25" s="260">
        <v>2</v>
      </c>
      <c r="N25" s="261" t="s">
        <v>243</v>
      </c>
      <c r="O25" s="259">
        <v>44.41</v>
      </c>
      <c r="P25" s="260"/>
      <c r="Q25" s="261">
        <v>0.0034539351851851853</v>
      </c>
      <c r="R25" s="259">
        <v>49.736</v>
      </c>
      <c r="S25" s="260">
        <v>1</v>
      </c>
      <c r="T25" s="316" t="s">
        <v>323</v>
      </c>
      <c r="U25" s="317">
        <v>51.943</v>
      </c>
      <c r="V25" s="261"/>
      <c r="W25" s="259"/>
      <c r="X25" s="260"/>
      <c r="Y25" s="273">
        <f>L25+O25+R25+U25</f>
        <v>189.279</v>
      </c>
      <c r="Z25" s="8" t="s">
        <v>45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5.75" customHeight="1" thickTop="1">
      <c r="A26" s="202">
        <v>1</v>
      </c>
      <c r="B26" s="203">
        <v>3</v>
      </c>
      <c r="C26" s="204" t="s">
        <v>167</v>
      </c>
      <c r="D26" s="205">
        <v>35</v>
      </c>
      <c r="E26" s="206"/>
      <c r="F26" s="206"/>
      <c r="G26" s="207" t="s">
        <v>191</v>
      </c>
      <c r="H26" s="208"/>
      <c r="I26" s="209"/>
      <c r="J26" s="209"/>
      <c r="K26" s="318">
        <v>41.07</v>
      </c>
      <c r="L26" s="269">
        <v>41.07</v>
      </c>
      <c r="M26" s="319">
        <v>1</v>
      </c>
      <c r="N26" s="268" t="s">
        <v>244</v>
      </c>
      <c r="O26" s="269">
        <v>41.17</v>
      </c>
      <c r="P26" s="319"/>
      <c r="Q26" s="268">
        <v>0.003104861111111111</v>
      </c>
      <c r="R26" s="269">
        <v>44.71</v>
      </c>
      <c r="S26" s="319">
        <v>1</v>
      </c>
      <c r="T26" s="320" t="s">
        <v>324</v>
      </c>
      <c r="U26" s="321">
        <v>46.459</v>
      </c>
      <c r="V26" s="268"/>
      <c r="W26" s="269"/>
      <c r="X26" s="319"/>
      <c r="Y26" s="322">
        <f>L26+O26+R26+U26</f>
        <v>173.40900000000002</v>
      </c>
      <c r="Z26" s="8" t="s">
        <v>45</v>
      </c>
      <c r="AA26" s="9"/>
      <c r="AB26" s="9"/>
      <c r="AC26" s="37"/>
      <c r="AD26" s="35"/>
      <c r="AE26" s="35"/>
      <c r="AF26" s="44"/>
      <c r="AG26" s="44"/>
      <c r="AH26" s="44"/>
      <c r="AI26" s="22"/>
      <c r="AJ26" s="43"/>
      <c r="AK26" s="38"/>
      <c r="AL26" s="5"/>
      <c r="AM26" s="5"/>
      <c r="AN26" s="5"/>
      <c r="AO26" s="5"/>
    </row>
    <row r="27" spans="1:41" ht="15.75" customHeight="1" thickBot="1">
      <c r="A27" s="15">
        <v>2</v>
      </c>
      <c r="B27" s="215">
        <v>4</v>
      </c>
      <c r="C27" s="169" t="s">
        <v>166</v>
      </c>
      <c r="D27" s="170">
        <v>35</v>
      </c>
      <c r="E27" s="16"/>
      <c r="F27" s="16"/>
      <c r="G27" s="170" t="s">
        <v>64</v>
      </c>
      <c r="H27" s="48"/>
      <c r="I27" s="25"/>
      <c r="J27" s="193"/>
      <c r="K27" s="258">
        <v>43.33</v>
      </c>
      <c r="L27" s="259">
        <v>43.33</v>
      </c>
      <c r="M27" s="260">
        <v>3</v>
      </c>
      <c r="N27" s="261" t="s">
        <v>245</v>
      </c>
      <c r="O27" s="259">
        <v>44.916</v>
      </c>
      <c r="P27" s="260"/>
      <c r="Q27" s="261">
        <v>0.0034003472222222226</v>
      </c>
      <c r="R27" s="259">
        <v>48.965</v>
      </c>
      <c r="S27" s="260">
        <v>2</v>
      </c>
      <c r="T27" s="316" t="s">
        <v>325</v>
      </c>
      <c r="U27" s="317">
        <v>51.719</v>
      </c>
      <c r="V27" s="261"/>
      <c r="W27" s="259"/>
      <c r="X27" s="260"/>
      <c r="Y27" s="273">
        <f>L27+O27+R27+U27</f>
        <v>188.93</v>
      </c>
      <c r="Z27" s="8" t="s">
        <v>45</v>
      </c>
      <c r="AA27" s="9"/>
      <c r="AB27" s="9"/>
      <c r="AC27" s="36"/>
      <c r="AD27" s="9"/>
      <c r="AE27" s="9"/>
      <c r="AF27" s="14"/>
      <c r="AG27" s="14"/>
      <c r="AH27" s="14"/>
      <c r="AI27" s="13"/>
      <c r="AJ27" s="43"/>
      <c r="AK27" s="38"/>
      <c r="AL27" s="5"/>
      <c r="AM27" s="5"/>
      <c r="AN27" s="5"/>
      <c r="AO27" s="5"/>
    </row>
    <row r="28" spans="1:41" ht="15.75" customHeight="1" thickTop="1">
      <c r="A28" s="202">
        <v>1</v>
      </c>
      <c r="B28" s="203">
        <v>6</v>
      </c>
      <c r="C28" s="204" t="s">
        <v>163</v>
      </c>
      <c r="D28" s="205">
        <v>40</v>
      </c>
      <c r="E28" s="206"/>
      <c r="F28" s="206"/>
      <c r="G28" s="207" t="s">
        <v>61</v>
      </c>
      <c r="H28" s="208"/>
      <c r="I28" s="209"/>
      <c r="J28" s="220"/>
      <c r="K28" s="318">
        <v>39.3</v>
      </c>
      <c r="L28" s="269">
        <v>39.3</v>
      </c>
      <c r="M28" s="319">
        <v>1</v>
      </c>
      <c r="N28" s="268" t="s">
        <v>246</v>
      </c>
      <c r="O28" s="269">
        <v>39.196</v>
      </c>
      <c r="P28" s="319"/>
      <c r="Q28" s="268">
        <v>0.0030467592592592595</v>
      </c>
      <c r="R28" s="269">
        <v>43.873</v>
      </c>
      <c r="S28" s="319">
        <v>1</v>
      </c>
      <c r="T28" s="320" t="s">
        <v>326</v>
      </c>
      <c r="U28" s="321">
        <v>47.148</v>
      </c>
      <c r="V28" s="268"/>
      <c r="W28" s="269"/>
      <c r="X28" s="319"/>
      <c r="Y28" s="322">
        <f>L28+O28+R28+U28</f>
        <v>169.517</v>
      </c>
      <c r="Z28" s="8" t="s">
        <v>45</v>
      </c>
      <c r="AA28" s="9"/>
      <c r="AB28" s="9"/>
      <c r="AC28" s="37"/>
      <c r="AD28" s="35"/>
      <c r="AE28" s="35"/>
      <c r="AF28" s="44"/>
      <c r="AG28" s="44"/>
      <c r="AH28" s="44"/>
      <c r="AI28" s="22"/>
      <c r="AJ28" s="43"/>
      <c r="AK28" s="38"/>
      <c r="AL28" s="5"/>
      <c r="AM28" s="5"/>
      <c r="AN28" s="5"/>
      <c r="AO28" s="5"/>
    </row>
    <row r="29" spans="1:41" ht="15.75" customHeight="1">
      <c r="A29" s="7">
        <v>2</v>
      </c>
      <c r="B29" s="161">
        <v>5</v>
      </c>
      <c r="C29" s="154" t="s">
        <v>162</v>
      </c>
      <c r="D29" s="156">
        <v>40</v>
      </c>
      <c r="E29" s="18"/>
      <c r="F29" s="18"/>
      <c r="G29" s="156" t="s">
        <v>193</v>
      </c>
      <c r="H29" s="17"/>
      <c r="I29" s="11"/>
      <c r="J29" s="11"/>
      <c r="K29" s="264">
        <v>41.49</v>
      </c>
      <c r="L29" s="265">
        <v>41.49</v>
      </c>
      <c r="M29" s="266">
        <v>2</v>
      </c>
      <c r="N29" s="267" t="s">
        <v>247</v>
      </c>
      <c r="O29" s="265">
        <v>42.506</v>
      </c>
      <c r="P29" s="266"/>
      <c r="Q29" s="267">
        <v>0.0031196759259259263</v>
      </c>
      <c r="R29" s="265">
        <v>44.923</v>
      </c>
      <c r="S29" s="266">
        <v>2</v>
      </c>
      <c r="T29" s="323" t="s">
        <v>318</v>
      </c>
      <c r="U29" s="324">
        <v>46.076</v>
      </c>
      <c r="V29" s="267"/>
      <c r="W29" s="265"/>
      <c r="X29" s="266"/>
      <c r="Y29" s="272">
        <f>L29+O29+R29+U29</f>
        <v>174.995</v>
      </c>
      <c r="Z29" s="8" t="s">
        <v>45</v>
      </c>
      <c r="AA29" s="9"/>
      <c r="AB29" s="9"/>
      <c r="AC29" s="37"/>
      <c r="AD29" s="35"/>
      <c r="AE29" s="35"/>
      <c r="AF29" s="44"/>
      <c r="AG29" s="44"/>
      <c r="AH29" s="44"/>
      <c r="AI29" s="22"/>
      <c r="AJ29" s="43"/>
      <c r="AK29" s="38"/>
      <c r="AL29" s="5"/>
      <c r="AM29" s="5"/>
      <c r="AN29" s="5"/>
      <c r="AO29" s="5"/>
    </row>
    <row r="30" spans="1:41" ht="15.75" customHeight="1">
      <c r="A30" s="7">
        <v>3</v>
      </c>
      <c r="B30" s="161">
        <v>10</v>
      </c>
      <c r="C30" s="154" t="s">
        <v>158</v>
      </c>
      <c r="D30" s="156">
        <v>40</v>
      </c>
      <c r="E30" s="8"/>
      <c r="F30" s="8"/>
      <c r="G30" s="152" t="s">
        <v>64</v>
      </c>
      <c r="H30" s="19"/>
      <c r="I30" s="10"/>
      <c r="J30" s="10"/>
      <c r="K30" s="264">
        <v>42.25</v>
      </c>
      <c r="L30" s="265">
        <v>42.25</v>
      </c>
      <c r="M30" s="266">
        <v>3</v>
      </c>
      <c r="N30" s="267" t="s">
        <v>248</v>
      </c>
      <c r="O30" s="265">
        <v>42.006</v>
      </c>
      <c r="P30" s="266"/>
      <c r="Q30" s="267">
        <v>0.003128587962962963</v>
      </c>
      <c r="R30" s="265">
        <v>45.051</v>
      </c>
      <c r="S30" s="266">
        <v>3</v>
      </c>
      <c r="T30" s="323" t="s">
        <v>321</v>
      </c>
      <c r="U30" s="324">
        <v>47.087</v>
      </c>
      <c r="V30" s="267"/>
      <c r="W30" s="265"/>
      <c r="X30" s="266"/>
      <c r="Y30" s="272">
        <f>L30+O30+R30+U30</f>
        <v>176.394</v>
      </c>
      <c r="Z30" s="8" t="s">
        <v>45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5.75" customHeight="1">
      <c r="A31" s="7">
        <v>4</v>
      </c>
      <c r="B31" s="161">
        <v>7</v>
      </c>
      <c r="C31" s="154" t="s">
        <v>161</v>
      </c>
      <c r="D31" s="156">
        <v>40</v>
      </c>
      <c r="E31" s="8"/>
      <c r="F31" s="8"/>
      <c r="G31" s="156" t="s">
        <v>62</v>
      </c>
      <c r="H31" s="19"/>
      <c r="I31" s="10"/>
      <c r="J31" s="51"/>
      <c r="K31" s="264">
        <v>44.09</v>
      </c>
      <c r="L31" s="265">
        <v>44.09</v>
      </c>
      <c r="M31" s="266">
        <v>5</v>
      </c>
      <c r="N31" s="267" t="s">
        <v>249</v>
      </c>
      <c r="O31" s="265">
        <v>43.233</v>
      </c>
      <c r="P31" s="266"/>
      <c r="Q31" s="267">
        <v>0.003219444444444444</v>
      </c>
      <c r="R31" s="265">
        <v>46.36</v>
      </c>
      <c r="S31" s="266">
        <v>4</v>
      </c>
      <c r="T31" s="323" t="s">
        <v>319</v>
      </c>
      <c r="U31" s="324">
        <v>48.338</v>
      </c>
      <c r="V31" s="267"/>
      <c r="W31" s="265"/>
      <c r="X31" s="266"/>
      <c r="Y31" s="272">
        <f>L31+O31+R31+U31</f>
        <v>182.021</v>
      </c>
      <c r="Z31" s="8" t="s">
        <v>45</v>
      </c>
      <c r="AA31" s="9"/>
      <c r="AB31" s="9"/>
      <c r="AC31" s="36"/>
      <c r="AD31" s="9"/>
      <c r="AE31" s="9"/>
      <c r="AF31" s="14"/>
      <c r="AG31" s="14"/>
      <c r="AH31" s="14"/>
      <c r="AI31" s="13"/>
      <c r="AJ31" s="43"/>
      <c r="AK31" s="38"/>
      <c r="AL31" s="5"/>
      <c r="AM31" s="5"/>
      <c r="AN31" s="5"/>
      <c r="AO31" s="5"/>
    </row>
    <row r="32" spans="1:41" ht="15.75" customHeight="1">
      <c r="A32" s="7">
        <v>5</v>
      </c>
      <c r="B32" s="161">
        <v>14</v>
      </c>
      <c r="C32" s="154" t="s">
        <v>164</v>
      </c>
      <c r="D32" s="156">
        <v>40</v>
      </c>
      <c r="E32" s="8"/>
      <c r="F32" s="8"/>
      <c r="G32" s="152" t="s">
        <v>190</v>
      </c>
      <c r="H32" s="19"/>
      <c r="I32" s="10"/>
      <c r="J32" s="51"/>
      <c r="K32" s="264">
        <v>43.95</v>
      </c>
      <c r="L32" s="265">
        <v>43.95</v>
      </c>
      <c r="M32" s="266">
        <v>4</v>
      </c>
      <c r="N32" s="267" t="s">
        <v>250</v>
      </c>
      <c r="O32" s="265">
        <v>45.48</v>
      </c>
      <c r="P32" s="266"/>
      <c r="Q32" s="267">
        <v>0.0034064814814814813</v>
      </c>
      <c r="R32" s="265">
        <v>49.053</v>
      </c>
      <c r="S32" s="266">
        <v>5</v>
      </c>
      <c r="T32" s="323" t="s">
        <v>320</v>
      </c>
      <c r="U32" s="324">
        <v>51.962</v>
      </c>
      <c r="V32" s="267"/>
      <c r="W32" s="265"/>
      <c r="X32" s="266"/>
      <c r="Y32" s="272">
        <f>L32+O32+R32+U32</f>
        <v>190.445</v>
      </c>
      <c r="Z32" s="8" t="s">
        <v>45</v>
      </c>
      <c r="AA32" s="9"/>
      <c r="AB32" s="9"/>
      <c r="AC32" s="37"/>
      <c r="AD32" s="35"/>
      <c r="AE32" s="35"/>
      <c r="AF32" s="44"/>
      <c r="AG32" s="44"/>
      <c r="AH32" s="44"/>
      <c r="AI32" s="22"/>
      <c r="AJ32" s="43"/>
      <c r="AK32" s="38"/>
      <c r="AL32" s="5"/>
      <c r="AM32" s="5"/>
      <c r="AN32" s="5"/>
      <c r="AO32" s="5"/>
    </row>
    <row r="33" spans="1:41" ht="15.75" customHeight="1">
      <c r="A33" s="7">
        <v>6</v>
      </c>
      <c r="B33" s="161">
        <v>13</v>
      </c>
      <c r="C33" s="154" t="s">
        <v>160</v>
      </c>
      <c r="D33" s="156">
        <v>40</v>
      </c>
      <c r="E33" s="8"/>
      <c r="F33" s="8"/>
      <c r="G33" s="152" t="s">
        <v>188</v>
      </c>
      <c r="H33" s="19"/>
      <c r="I33" s="10"/>
      <c r="J33" s="51"/>
      <c r="K33" s="264">
        <v>48.11</v>
      </c>
      <c r="L33" s="265">
        <v>48.11</v>
      </c>
      <c r="M33" s="266">
        <v>7</v>
      </c>
      <c r="N33" s="267" t="s">
        <v>251</v>
      </c>
      <c r="O33" s="265">
        <v>48.296</v>
      </c>
      <c r="P33" s="266"/>
      <c r="Q33" s="267">
        <v>0.003459606481481481</v>
      </c>
      <c r="R33" s="265">
        <v>49.818</v>
      </c>
      <c r="S33" s="266">
        <v>6</v>
      </c>
      <c r="T33" s="323" t="s">
        <v>322</v>
      </c>
      <c r="U33" s="324">
        <v>53.139</v>
      </c>
      <c r="V33" s="267"/>
      <c r="W33" s="265"/>
      <c r="X33" s="266"/>
      <c r="Y33" s="272">
        <f>L33+O33+R33+U33</f>
        <v>199.363</v>
      </c>
      <c r="Z33" s="8" t="s">
        <v>45</v>
      </c>
      <c r="AA33" s="9"/>
      <c r="AB33" s="9"/>
      <c r="AC33" s="37"/>
      <c r="AD33" s="35"/>
      <c r="AE33" s="35"/>
      <c r="AF33" s="44"/>
      <c r="AG33" s="44"/>
      <c r="AH33" s="44"/>
      <c r="AI33" s="22"/>
      <c r="AJ33" s="43"/>
      <c r="AK33" s="38"/>
      <c r="AL33" s="5"/>
      <c r="AM33" s="5"/>
      <c r="AN33" s="5"/>
      <c r="AO33" s="5"/>
    </row>
    <row r="34" spans="1:41" ht="15.75" customHeight="1">
      <c r="A34" s="7"/>
      <c r="B34" s="161">
        <v>12</v>
      </c>
      <c r="C34" s="154" t="s">
        <v>159</v>
      </c>
      <c r="D34" s="156">
        <v>40</v>
      </c>
      <c r="E34" s="8"/>
      <c r="F34" s="8"/>
      <c r="G34" s="152" t="s">
        <v>188</v>
      </c>
      <c r="H34" s="19"/>
      <c r="I34" s="10"/>
      <c r="J34" s="51"/>
      <c r="K34" s="264">
        <v>46.51</v>
      </c>
      <c r="L34" s="265">
        <v>46.51</v>
      </c>
      <c r="M34" s="266">
        <v>6</v>
      </c>
      <c r="N34" s="267" t="s">
        <v>252</v>
      </c>
      <c r="O34" s="265">
        <v>49.286</v>
      </c>
      <c r="P34" s="266"/>
      <c r="Q34" s="267">
        <v>0.0036392361111111113</v>
      </c>
      <c r="R34" s="265">
        <v>52.405</v>
      </c>
      <c r="S34" s="266">
        <v>7</v>
      </c>
      <c r="T34" s="323" t="s">
        <v>69</v>
      </c>
      <c r="U34" s="324"/>
      <c r="V34" s="267"/>
      <c r="W34" s="265"/>
      <c r="X34" s="266"/>
      <c r="Y34" s="272"/>
      <c r="Z34" s="8" t="s">
        <v>46</v>
      </c>
      <c r="AA34" s="9"/>
      <c r="AB34" s="9"/>
      <c r="AC34" s="37"/>
      <c r="AD34" s="35"/>
      <c r="AE34" s="35"/>
      <c r="AF34" s="44"/>
      <c r="AG34" s="44"/>
      <c r="AH34" s="44"/>
      <c r="AI34" s="22"/>
      <c r="AJ34" s="43"/>
      <c r="AK34" s="38"/>
      <c r="AL34" s="5"/>
      <c r="AM34" s="5"/>
      <c r="AN34" s="5"/>
      <c r="AO34" s="5"/>
    </row>
    <row r="35" spans="1:41" ht="15.75" customHeight="1" thickBot="1">
      <c r="A35" s="15"/>
      <c r="B35" s="215">
        <v>9</v>
      </c>
      <c r="C35" s="169" t="s">
        <v>156</v>
      </c>
      <c r="D35" s="170">
        <v>40</v>
      </c>
      <c r="E35" s="16"/>
      <c r="F35" s="16"/>
      <c r="G35" s="168" t="s">
        <v>67</v>
      </c>
      <c r="H35" s="48"/>
      <c r="I35" s="25"/>
      <c r="J35" s="193"/>
      <c r="K35" s="258">
        <v>50.14</v>
      </c>
      <c r="L35" s="259">
        <v>50.14</v>
      </c>
      <c r="M35" s="260">
        <v>8</v>
      </c>
      <c r="N35" s="261"/>
      <c r="O35" s="259"/>
      <c r="P35" s="260"/>
      <c r="Q35" s="261" t="s">
        <v>69</v>
      </c>
      <c r="R35" s="259"/>
      <c r="S35" s="260"/>
      <c r="T35" s="316"/>
      <c r="U35" s="317"/>
      <c r="V35" s="261"/>
      <c r="W35" s="259"/>
      <c r="X35" s="260"/>
      <c r="Y35" s="273"/>
      <c r="Z35" s="8" t="s">
        <v>46</v>
      </c>
      <c r="AA35" s="9"/>
      <c r="AB35" s="9"/>
      <c r="AC35" s="37"/>
      <c r="AD35" s="35"/>
      <c r="AE35" s="35"/>
      <c r="AF35" s="44"/>
      <c r="AG35" s="44"/>
      <c r="AH35" s="44"/>
      <c r="AI35" s="22"/>
      <c r="AJ35" s="43"/>
      <c r="AK35" s="38"/>
      <c r="AL35" s="5"/>
      <c r="AM35" s="5"/>
      <c r="AN35" s="5"/>
      <c r="AO35" s="5"/>
    </row>
    <row r="36" spans="1:41" ht="15.75" customHeight="1" thickTop="1">
      <c r="A36" s="202">
        <v>1</v>
      </c>
      <c r="B36" s="203">
        <v>17</v>
      </c>
      <c r="C36" s="204" t="s">
        <v>149</v>
      </c>
      <c r="D36" s="205">
        <v>45</v>
      </c>
      <c r="E36" s="206"/>
      <c r="F36" s="206"/>
      <c r="G36" s="219" t="s">
        <v>67</v>
      </c>
      <c r="H36" s="208"/>
      <c r="I36" s="209"/>
      <c r="J36" s="220"/>
      <c r="K36" s="210">
        <v>39.52</v>
      </c>
      <c r="L36" s="211">
        <v>39.52</v>
      </c>
      <c r="M36" s="212">
        <v>1</v>
      </c>
      <c r="N36" s="213" t="s">
        <v>253</v>
      </c>
      <c r="O36" s="211">
        <v>40.366</v>
      </c>
      <c r="P36" s="212"/>
      <c r="Q36" s="213">
        <v>0.003068402777777778</v>
      </c>
      <c r="R36" s="211">
        <v>44.185</v>
      </c>
      <c r="S36" s="212">
        <v>2</v>
      </c>
      <c r="T36" s="310" t="s">
        <v>317</v>
      </c>
      <c r="U36" s="314">
        <v>47.423</v>
      </c>
      <c r="V36" s="213"/>
      <c r="W36" s="211"/>
      <c r="X36" s="212"/>
      <c r="Y36" s="214">
        <f>L36+O36+R36+U36</f>
        <v>171.494</v>
      </c>
      <c r="Z36" s="8" t="s">
        <v>46</v>
      </c>
      <c r="AA36" s="9"/>
      <c r="AB36" s="9"/>
      <c r="AC36" s="37"/>
      <c r="AD36" s="35"/>
      <c r="AE36" s="35"/>
      <c r="AF36" s="44"/>
      <c r="AG36" s="44"/>
      <c r="AH36" s="44"/>
      <c r="AI36" s="22"/>
      <c r="AJ36" s="43"/>
      <c r="AK36" s="38"/>
      <c r="AL36" s="5"/>
      <c r="AM36" s="5"/>
      <c r="AN36" s="5"/>
      <c r="AO36" s="5"/>
    </row>
    <row r="37" spans="1:41" ht="15.75" customHeight="1">
      <c r="A37" s="7">
        <v>2</v>
      </c>
      <c r="B37" s="161">
        <v>19</v>
      </c>
      <c r="C37" s="154" t="s">
        <v>151</v>
      </c>
      <c r="D37" s="156">
        <v>45</v>
      </c>
      <c r="E37" s="8"/>
      <c r="F37" s="8"/>
      <c r="G37" s="156" t="s">
        <v>192</v>
      </c>
      <c r="H37" s="19"/>
      <c r="I37" s="10"/>
      <c r="J37" s="51"/>
      <c r="K37" s="82">
        <v>42.92</v>
      </c>
      <c r="L37" s="40">
        <v>42.92</v>
      </c>
      <c r="M37" s="53">
        <v>3</v>
      </c>
      <c r="N37" s="85" t="s">
        <v>254</v>
      </c>
      <c r="O37" s="40">
        <v>41.743</v>
      </c>
      <c r="P37" s="53"/>
      <c r="Q37" s="85">
        <v>0.0029797453703703704</v>
      </c>
      <c r="R37" s="40">
        <v>42.908</v>
      </c>
      <c r="S37" s="53">
        <v>1</v>
      </c>
      <c r="T37" s="311" t="s">
        <v>316</v>
      </c>
      <c r="U37" s="315">
        <v>45.877</v>
      </c>
      <c r="V37" s="85"/>
      <c r="W37" s="40"/>
      <c r="X37" s="53"/>
      <c r="Y37" s="88">
        <f>L37+O37+R37+U37</f>
        <v>173.448</v>
      </c>
      <c r="Z37" s="8" t="s">
        <v>46</v>
      </c>
      <c r="AA37" s="9"/>
      <c r="AB37" s="9"/>
      <c r="AC37" s="37"/>
      <c r="AD37" s="35"/>
      <c r="AE37" s="35"/>
      <c r="AF37" s="44"/>
      <c r="AG37" s="44"/>
      <c r="AH37" s="44"/>
      <c r="AI37" s="22"/>
      <c r="AJ37" s="43"/>
      <c r="AK37" s="38"/>
      <c r="AL37" s="5"/>
      <c r="AM37" s="5"/>
      <c r="AN37" s="5"/>
      <c r="AO37" s="5"/>
    </row>
    <row r="38" spans="1:41" ht="15.75" customHeight="1">
      <c r="A38" s="7">
        <v>3</v>
      </c>
      <c r="B38" s="161">
        <v>15</v>
      </c>
      <c r="C38" s="154" t="s">
        <v>154</v>
      </c>
      <c r="D38" s="156">
        <v>45</v>
      </c>
      <c r="E38" s="8"/>
      <c r="F38" s="8"/>
      <c r="G38" s="156" t="s">
        <v>60</v>
      </c>
      <c r="H38" s="19"/>
      <c r="I38" s="10"/>
      <c r="J38" s="51"/>
      <c r="K38" s="82">
        <v>45.42</v>
      </c>
      <c r="L38" s="40">
        <v>45.42</v>
      </c>
      <c r="M38" s="53">
        <v>5</v>
      </c>
      <c r="N38" s="85" t="s">
        <v>256</v>
      </c>
      <c r="O38" s="40">
        <v>45.693</v>
      </c>
      <c r="P38" s="53"/>
      <c r="Q38" s="85">
        <v>0.003432291666666667</v>
      </c>
      <c r="R38" s="40">
        <v>49.425</v>
      </c>
      <c r="S38" s="53">
        <v>4</v>
      </c>
      <c r="T38" s="311" t="s">
        <v>315</v>
      </c>
      <c r="U38" s="315">
        <v>52.234</v>
      </c>
      <c r="V38" s="85"/>
      <c r="W38" s="40"/>
      <c r="X38" s="53"/>
      <c r="Y38" s="88">
        <f>L38+O38+R38+U38</f>
        <v>192.77200000000002</v>
      </c>
      <c r="Z38" s="8"/>
      <c r="AA38" s="9"/>
      <c r="AB38" s="9"/>
      <c r="AC38" s="37"/>
      <c r="AD38" s="35"/>
      <c r="AE38" s="35"/>
      <c r="AF38" s="44"/>
      <c r="AG38" s="44"/>
      <c r="AH38" s="44"/>
      <c r="AI38" s="22"/>
      <c r="AJ38" s="43"/>
      <c r="AK38" s="38"/>
      <c r="AL38" s="5"/>
      <c r="AM38" s="5"/>
      <c r="AN38" s="5"/>
      <c r="AO38" s="5"/>
    </row>
    <row r="39" spans="1:41" ht="15.75" customHeight="1">
      <c r="A39" s="7">
        <v>4</v>
      </c>
      <c r="B39" s="161">
        <v>16</v>
      </c>
      <c r="C39" s="154" t="s">
        <v>155</v>
      </c>
      <c r="D39" s="156">
        <v>45</v>
      </c>
      <c r="E39" s="8"/>
      <c r="F39" s="8"/>
      <c r="G39" s="155" t="s">
        <v>67</v>
      </c>
      <c r="H39" s="19"/>
      <c r="I39" s="10"/>
      <c r="J39" s="51"/>
      <c r="K39" s="82">
        <v>47.05</v>
      </c>
      <c r="L39" s="40">
        <v>47.05</v>
      </c>
      <c r="M39" s="53">
        <v>6</v>
      </c>
      <c r="N39" s="85" t="s">
        <v>257</v>
      </c>
      <c r="O39" s="40">
        <v>46.906</v>
      </c>
      <c r="P39" s="53"/>
      <c r="Q39" s="85">
        <v>0.003443055555555556</v>
      </c>
      <c r="R39" s="40">
        <v>49.58</v>
      </c>
      <c r="S39" s="53">
        <v>6</v>
      </c>
      <c r="T39" s="311" t="s">
        <v>313</v>
      </c>
      <c r="U39" s="315">
        <v>52.476</v>
      </c>
      <c r="V39" s="85"/>
      <c r="W39" s="40"/>
      <c r="X39" s="53"/>
      <c r="Y39" s="88">
        <f>L39+O39+R39+U39</f>
        <v>196.012</v>
      </c>
      <c r="Z39" s="8"/>
      <c r="AA39" s="9"/>
      <c r="AB39" s="9"/>
      <c r="AC39" s="37"/>
      <c r="AD39" s="35"/>
      <c r="AE39" s="35"/>
      <c r="AF39" s="44"/>
      <c r="AG39" s="44"/>
      <c r="AH39" s="44"/>
      <c r="AI39" s="22"/>
      <c r="AJ39" s="43"/>
      <c r="AK39" s="38"/>
      <c r="AL39" s="5"/>
      <c r="AM39" s="5"/>
      <c r="AN39" s="5"/>
      <c r="AO39" s="5"/>
    </row>
    <row r="40" spans="1:41" ht="15.75" customHeight="1">
      <c r="A40" s="7">
        <v>5</v>
      </c>
      <c r="B40" s="161">
        <v>21</v>
      </c>
      <c r="C40" s="154" t="s">
        <v>153</v>
      </c>
      <c r="D40" s="156">
        <v>45</v>
      </c>
      <c r="E40" s="8"/>
      <c r="F40" s="8"/>
      <c r="G40" s="155" t="s">
        <v>65</v>
      </c>
      <c r="H40" s="19"/>
      <c r="I40" s="10"/>
      <c r="J40" s="51"/>
      <c r="K40" s="82">
        <v>48.77</v>
      </c>
      <c r="L40" s="40">
        <v>48.77</v>
      </c>
      <c r="M40" s="53">
        <v>7</v>
      </c>
      <c r="N40" s="85" t="s">
        <v>258</v>
      </c>
      <c r="O40" s="40">
        <v>48.606</v>
      </c>
      <c r="P40" s="53"/>
      <c r="Q40" s="85">
        <v>0.003559490740740741</v>
      </c>
      <c r="R40" s="40">
        <v>51.256</v>
      </c>
      <c r="S40" s="53">
        <v>7</v>
      </c>
      <c r="T40" s="311" t="s">
        <v>314</v>
      </c>
      <c r="U40" s="315">
        <v>54.648</v>
      </c>
      <c r="V40" s="85"/>
      <c r="W40" s="40"/>
      <c r="X40" s="53"/>
      <c r="Y40" s="88">
        <f>L40+O40+R40+U40</f>
        <v>203.28</v>
      </c>
      <c r="Z40" s="8"/>
      <c r="AA40" s="9"/>
      <c r="AB40" s="9"/>
      <c r="AC40" s="37"/>
      <c r="AD40" s="35"/>
      <c r="AE40" s="35"/>
      <c r="AF40" s="44"/>
      <c r="AG40" s="44"/>
      <c r="AH40" s="44"/>
      <c r="AI40" s="22"/>
      <c r="AJ40" s="43"/>
      <c r="AK40" s="38"/>
      <c r="AL40" s="5"/>
      <c r="AM40" s="5"/>
      <c r="AN40" s="5"/>
      <c r="AO40" s="5"/>
    </row>
    <row r="41" spans="1:41" ht="15.75" customHeight="1">
      <c r="A41" s="7"/>
      <c r="B41" s="161">
        <v>20</v>
      </c>
      <c r="C41" s="154" t="s">
        <v>152</v>
      </c>
      <c r="D41" s="156">
        <v>45</v>
      </c>
      <c r="E41" s="8"/>
      <c r="F41" s="8"/>
      <c r="G41" s="156" t="s">
        <v>64</v>
      </c>
      <c r="H41" s="19"/>
      <c r="I41" s="10"/>
      <c r="J41" s="51"/>
      <c r="K41" s="82">
        <v>43.77</v>
      </c>
      <c r="L41" s="40">
        <v>43.77</v>
      </c>
      <c r="M41" s="53">
        <v>4</v>
      </c>
      <c r="N41" s="85" t="s">
        <v>255</v>
      </c>
      <c r="O41" s="40">
        <v>44.296</v>
      </c>
      <c r="P41" s="53"/>
      <c r="Q41" s="85">
        <v>0.003439814814814815</v>
      </c>
      <c r="R41" s="40">
        <v>49.533</v>
      </c>
      <c r="S41" s="53">
        <v>5</v>
      </c>
      <c r="T41" s="311" t="s">
        <v>69</v>
      </c>
      <c r="U41" s="315"/>
      <c r="V41" s="85"/>
      <c r="W41" s="40"/>
      <c r="X41" s="53"/>
      <c r="Y41" s="88"/>
      <c r="Z41" s="8"/>
      <c r="AA41" s="9"/>
      <c r="AB41" s="9"/>
      <c r="AC41" s="37"/>
      <c r="AD41" s="35"/>
      <c r="AE41" s="35"/>
      <c r="AF41" s="44"/>
      <c r="AG41" s="44"/>
      <c r="AH41" s="44"/>
      <c r="AI41" s="22"/>
      <c r="AJ41" s="43"/>
      <c r="AK41" s="38"/>
      <c r="AL41" s="5"/>
      <c r="AM41" s="5"/>
      <c r="AN41" s="5"/>
      <c r="AO41" s="5"/>
    </row>
    <row r="42" spans="1:41" ht="15.75" customHeight="1" thickBot="1">
      <c r="A42" s="15"/>
      <c r="B42" s="215">
        <v>18</v>
      </c>
      <c r="C42" s="169" t="s">
        <v>150</v>
      </c>
      <c r="D42" s="170">
        <v>45</v>
      </c>
      <c r="E42" s="16"/>
      <c r="F42" s="16"/>
      <c r="G42" s="171" t="s">
        <v>67</v>
      </c>
      <c r="H42" s="48"/>
      <c r="I42" s="25"/>
      <c r="J42" s="193"/>
      <c r="K42" s="83">
        <v>42.31</v>
      </c>
      <c r="L42" s="41">
        <v>42.31</v>
      </c>
      <c r="M42" s="61">
        <v>2</v>
      </c>
      <c r="N42" s="86"/>
      <c r="O42" s="41"/>
      <c r="P42" s="61"/>
      <c r="Q42" s="86">
        <v>0.0030956018518518516</v>
      </c>
      <c r="R42" s="41">
        <v>44.576</v>
      </c>
      <c r="S42" s="61">
        <v>3</v>
      </c>
      <c r="T42" s="309"/>
      <c r="U42" s="313"/>
      <c r="V42" s="86"/>
      <c r="W42" s="41"/>
      <c r="X42" s="61"/>
      <c r="Y42" s="89"/>
      <c r="Z42" s="8"/>
      <c r="AA42" s="9"/>
      <c r="AB42" s="9"/>
      <c r="AC42" s="37"/>
      <c r="AD42" s="35"/>
      <c r="AE42" s="35"/>
      <c r="AF42" s="44"/>
      <c r="AG42" s="44"/>
      <c r="AH42" s="44"/>
      <c r="AI42" s="22"/>
      <c r="AJ42" s="43"/>
      <c r="AK42" s="38"/>
      <c r="AL42" s="5"/>
      <c r="AM42" s="5"/>
      <c r="AN42" s="5"/>
      <c r="AO42" s="5"/>
    </row>
    <row r="43" spans="1:41" ht="15.75" customHeight="1" thickTop="1">
      <c r="A43" s="28">
        <v>1</v>
      </c>
      <c r="B43" s="221">
        <v>24</v>
      </c>
      <c r="C43" s="174" t="s">
        <v>148</v>
      </c>
      <c r="D43" s="175">
        <v>50</v>
      </c>
      <c r="E43" s="27"/>
      <c r="F43" s="27"/>
      <c r="G43" s="167" t="s">
        <v>67</v>
      </c>
      <c r="H43" s="75"/>
      <c r="I43" s="76"/>
      <c r="J43" s="121"/>
      <c r="K43" s="222">
        <v>39.87</v>
      </c>
      <c r="L43" s="223">
        <v>39.87</v>
      </c>
      <c r="M43" s="224">
        <v>2</v>
      </c>
      <c r="N43" s="225" t="s">
        <v>259</v>
      </c>
      <c r="O43" s="223">
        <v>39.546</v>
      </c>
      <c r="P43" s="224"/>
      <c r="Q43" s="225">
        <v>0.0029854166666666666</v>
      </c>
      <c r="R43" s="223">
        <v>42.99</v>
      </c>
      <c r="S43" s="77">
        <v>1</v>
      </c>
      <c r="T43" s="308" t="s">
        <v>312</v>
      </c>
      <c r="U43" s="312">
        <v>46.943</v>
      </c>
      <c r="V43" s="84"/>
      <c r="W43" s="39"/>
      <c r="X43" s="77"/>
      <c r="Y43" s="87">
        <f>L43+O43+R43+U43</f>
        <v>169.349</v>
      </c>
      <c r="Z43" s="8"/>
      <c r="AA43" s="9"/>
      <c r="AB43" s="9"/>
      <c r="AC43" s="37"/>
      <c r="AD43" s="35"/>
      <c r="AE43" s="35"/>
      <c r="AF43" s="44"/>
      <c r="AG43" s="44"/>
      <c r="AH43" s="44"/>
      <c r="AI43" s="22"/>
      <c r="AJ43" s="43"/>
      <c r="AK43" s="38"/>
      <c r="AL43" s="5"/>
      <c r="AM43" s="5"/>
      <c r="AN43" s="5"/>
      <c r="AO43" s="5"/>
    </row>
    <row r="44" spans="1:41" ht="15.75" customHeight="1">
      <c r="A44" s="7">
        <v>2</v>
      </c>
      <c r="B44" s="161">
        <v>25</v>
      </c>
      <c r="C44" s="154" t="s">
        <v>144</v>
      </c>
      <c r="D44" s="156">
        <v>50</v>
      </c>
      <c r="E44" s="8"/>
      <c r="F44" s="8"/>
      <c r="G44" s="156" t="s">
        <v>64</v>
      </c>
      <c r="H44" s="19"/>
      <c r="I44" s="10"/>
      <c r="J44" s="51"/>
      <c r="K44" s="82">
        <v>39.75</v>
      </c>
      <c r="L44" s="40">
        <v>39.75</v>
      </c>
      <c r="M44" s="53">
        <v>1</v>
      </c>
      <c r="N44" s="85" t="s">
        <v>260</v>
      </c>
      <c r="O44" s="40">
        <v>41.506</v>
      </c>
      <c r="P44" s="53"/>
      <c r="Q44" s="85">
        <v>0.0031094907407407412</v>
      </c>
      <c r="R44" s="40">
        <v>44.776</v>
      </c>
      <c r="S44" s="53">
        <v>2</v>
      </c>
      <c r="T44" s="311" t="s">
        <v>311</v>
      </c>
      <c r="U44" s="315">
        <v>47.538</v>
      </c>
      <c r="V44" s="85"/>
      <c r="W44" s="40"/>
      <c r="X44" s="53"/>
      <c r="Y44" s="88">
        <f>L44+O44+R44+U44</f>
        <v>173.57</v>
      </c>
      <c r="Z44" s="8"/>
      <c r="AA44" s="9"/>
      <c r="AB44" s="9"/>
      <c r="AC44" s="37"/>
      <c r="AD44" s="35"/>
      <c r="AE44" s="35"/>
      <c r="AF44" s="44"/>
      <c r="AG44" s="44"/>
      <c r="AH44" s="44"/>
      <c r="AI44" s="22"/>
      <c r="AJ44" s="43"/>
      <c r="AK44" s="38"/>
      <c r="AL44" s="5"/>
      <c r="AM44" s="5"/>
      <c r="AN44" s="5"/>
      <c r="AO44" s="5"/>
    </row>
    <row r="45" spans="1:41" ht="15.75" customHeight="1">
      <c r="A45" s="7">
        <v>3</v>
      </c>
      <c r="B45" s="161">
        <v>22</v>
      </c>
      <c r="C45" s="154" t="s">
        <v>142</v>
      </c>
      <c r="D45" s="156">
        <v>50</v>
      </c>
      <c r="E45" s="8"/>
      <c r="F45" s="8"/>
      <c r="G45" s="156" t="s">
        <v>60</v>
      </c>
      <c r="H45" s="19"/>
      <c r="I45" s="10"/>
      <c r="J45" s="51"/>
      <c r="K45" s="82">
        <v>44.21</v>
      </c>
      <c r="L45" s="40">
        <v>44.21</v>
      </c>
      <c r="M45" s="53">
        <v>4</v>
      </c>
      <c r="N45" s="85" t="s">
        <v>261</v>
      </c>
      <c r="O45" s="40">
        <v>46.27</v>
      </c>
      <c r="P45" s="53"/>
      <c r="Q45" s="85">
        <v>0.0034040509259259263</v>
      </c>
      <c r="R45" s="40">
        <v>49.018</v>
      </c>
      <c r="S45" s="53">
        <v>4</v>
      </c>
      <c r="T45" s="311" t="s">
        <v>309</v>
      </c>
      <c r="U45" s="315">
        <v>51.687</v>
      </c>
      <c r="V45" s="85"/>
      <c r="W45" s="40"/>
      <c r="X45" s="53"/>
      <c r="Y45" s="88">
        <f>L45+O45+R45+U45</f>
        <v>191.185</v>
      </c>
      <c r="Z45" s="8"/>
      <c r="AA45" s="9"/>
      <c r="AB45" s="9"/>
      <c r="AC45" s="37"/>
      <c r="AD45" s="35"/>
      <c r="AE45" s="35"/>
      <c r="AF45" s="44"/>
      <c r="AG45" s="44"/>
      <c r="AH45" s="44"/>
      <c r="AI45" s="22"/>
      <c r="AJ45" s="43"/>
      <c r="AK45" s="38"/>
      <c r="AL45" s="5"/>
      <c r="AM45" s="5"/>
      <c r="AN45" s="5"/>
      <c r="AO45" s="5"/>
    </row>
    <row r="46" spans="1:41" ht="15.75" customHeight="1">
      <c r="A46" s="7">
        <v>4</v>
      </c>
      <c r="B46" s="161">
        <v>26</v>
      </c>
      <c r="C46" s="154" t="s">
        <v>146</v>
      </c>
      <c r="D46" s="156">
        <v>50</v>
      </c>
      <c r="E46" s="8"/>
      <c r="F46" s="8"/>
      <c r="G46" s="156" t="s">
        <v>64</v>
      </c>
      <c r="H46" s="19"/>
      <c r="I46" s="10"/>
      <c r="J46" s="51"/>
      <c r="K46" s="82">
        <v>43.41</v>
      </c>
      <c r="L46" s="40">
        <v>43.41</v>
      </c>
      <c r="M46" s="53">
        <v>3</v>
      </c>
      <c r="N46" s="85" t="s">
        <v>262</v>
      </c>
      <c r="O46" s="40">
        <v>45.323</v>
      </c>
      <c r="P46" s="53"/>
      <c r="Q46" s="85">
        <v>0.0035006944444444443</v>
      </c>
      <c r="R46" s="40">
        <v>50.41</v>
      </c>
      <c r="S46" s="53">
        <v>5</v>
      </c>
      <c r="T46" s="311" t="s">
        <v>310</v>
      </c>
      <c r="U46" s="315">
        <v>52.633</v>
      </c>
      <c r="V46" s="85"/>
      <c r="W46" s="40"/>
      <c r="X46" s="53"/>
      <c r="Y46" s="88">
        <f>L46+O46+R46+U46</f>
        <v>191.776</v>
      </c>
      <c r="Z46" s="8"/>
      <c r="AA46" s="9"/>
      <c r="AB46" s="9"/>
      <c r="AC46" s="37"/>
      <c r="AD46" s="35"/>
      <c r="AE46" s="35"/>
      <c r="AF46" s="44"/>
      <c r="AG46" s="44"/>
      <c r="AH46" s="44"/>
      <c r="AI46" s="22"/>
      <c r="AJ46" s="43"/>
      <c r="AK46" s="38"/>
      <c r="AL46" s="5"/>
      <c r="AM46" s="5"/>
      <c r="AN46" s="5"/>
      <c r="AO46" s="5"/>
    </row>
    <row r="47" spans="1:41" ht="15.75" customHeight="1">
      <c r="A47" s="7">
        <v>5</v>
      </c>
      <c r="B47" s="161">
        <v>23</v>
      </c>
      <c r="C47" s="154" t="s">
        <v>143</v>
      </c>
      <c r="D47" s="156">
        <v>50</v>
      </c>
      <c r="E47" s="8"/>
      <c r="F47" s="8"/>
      <c r="G47" s="155" t="s">
        <v>67</v>
      </c>
      <c r="H47" s="19"/>
      <c r="I47" s="10"/>
      <c r="J47" s="51"/>
      <c r="K47" s="183">
        <v>45.86</v>
      </c>
      <c r="L47" s="184">
        <v>45.86</v>
      </c>
      <c r="M47" s="185">
        <v>5</v>
      </c>
      <c r="N47" s="186" t="s">
        <v>263</v>
      </c>
      <c r="O47" s="184">
        <v>47.47</v>
      </c>
      <c r="P47" s="185"/>
      <c r="Q47" s="186">
        <v>0.0036215277777777773</v>
      </c>
      <c r="R47" s="184">
        <v>52.15</v>
      </c>
      <c r="S47" s="53">
        <v>6</v>
      </c>
      <c r="T47" s="311" t="s">
        <v>308</v>
      </c>
      <c r="U47" s="315">
        <v>53.796</v>
      </c>
      <c r="V47" s="85"/>
      <c r="W47" s="40"/>
      <c r="X47" s="53"/>
      <c r="Y47" s="88">
        <f>L47+O47+R47+U47</f>
        <v>199.27599999999998</v>
      </c>
      <c r="Z47" s="8"/>
      <c r="AA47" s="9"/>
      <c r="AB47" s="9"/>
      <c r="AC47" s="37"/>
      <c r="AD47" s="35"/>
      <c r="AE47" s="35"/>
      <c r="AF47" s="44"/>
      <c r="AG47" s="44"/>
      <c r="AH47" s="44"/>
      <c r="AI47" s="22"/>
      <c r="AJ47" s="43"/>
      <c r="AK47" s="38"/>
      <c r="AL47" s="5"/>
      <c r="AM47" s="5"/>
      <c r="AN47" s="5"/>
      <c r="AO47" s="5"/>
    </row>
    <row r="48" spans="1:41" ht="15.75" customHeight="1">
      <c r="A48" s="7">
        <v>6</v>
      </c>
      <c r="B48" s="161">
        <v>30</v>
      </c>
      <c r="C48" s="154" t="s">
        <v>140</v>
      </c>
      <c r="D48" s="156">
        <v>50</v>
      </c>
      <c r="E48" s="8"/>
      <c r="F48" s="8"/>
      <c r="G48" s="156" t="s">
        <v>64</v>
      </c>
      <c r="H48" s="19"/>
      <c r="I48" s="10"/>
      <c r="J48" s="51"/>
      <c r="K48" s="82">
        <v>49.74</v>
      </c>
      <c r="L48" s="40">
        <v>49.74</v>
      </c>
      <c r="M48" s="53">
        <v>6</v>
      </c>
      <c r="N48" s="85" t="s">
        <v>264</v>
      </c>
      <c r="O48" s="40">
        <v>52.663</v>
      </c>
      <c r="P48" s="53"/>
      <c r="Q48" s="85">
        <v>0.003842824074074074</v>
      </c>
      <c r="R48" s="40">
        <v>55.336</v>
      </c>
      <c r="S48" s="53">
        <v>7</v>
      </c>
      <c r="T48" s="311" t="s">
        <v>307</v>
      </c>
      <c r="U48" s="315">
        <v>58.987</v>
      </c>
      <c r="V48" s="85"/>
      <c r="W48" s="40"/>
      <c r="X48" s="53"/>
      <c r="Y48" s="88">
        <f>L48+O48+R48+U48</f>
        <v>216.72599999999997</v>
      </c>
      <c r="Z48" s="8"/>
      <c r="AA48" s="9"/>
      <c r="AB48" s="9"/>
      <c r="AC48" s="37"/>
      <c r="AD48" s="35"/>
      <c r="AE48" s="35"/>
      <c r="AF48" s="44"/>
      <c r="AG48" s="44"/>
      <c r="AH48" s="44"/>
      <c r="AI48" s="22"/>
      <c r="AJ48" s="43"/>
      <c r="AK48" s="38"/>
      <c r="AL48" s="5"/>
      <c r="AM48" s="5"/>
      <c r="AN48" s="5"/>
      <c r="AO48" s="5"/>
    </row>
    <row r="49" spans="1:41" ht="15.75" customHeight="1">
      <c r="A49" s="7">
        <v>7</v>
      </c>
      <c r="B49" s="161">
        <v>29</v>
      </c>
      <c r="C49" s="154" t="s">
        <v>141</v>
      </c>
      <c r="D49" s="156">
        <v>50</v>
      </c>
      <c r="E49" s="8"/>
      <c r="F49" s="8"/>
      <c r="G49" s="155" t="s">
        <v>67</v>
      </c>
      <c r="H49" s="19"/>
      <c r="I49" s="10"/>
      <c r="J49" s="51"/>
      <c r="K49" s="82">
        <v>54.31</v>
      </c>
      <c r="L49" s="40">
        <v>54.31</v>
      </c>
      <c r="M49" s="53">
        <v>7</v>
      </c>
      <c r="N49" s="85" t="s">
        <v>265</v>
      </c>
      <c r="O49" s="40">
        <v>53.646</v>
      </c>
      <c r="P49" s="53"/>
      <c r="Q49" s="85">
        <v>0.003858796296296296</v>
      </c>
      <c r="R49" s="40">
        <v>55.566</v>
      </c>
      <c r="S49" s="53">
        <v>8</v>
      </c>
      <c r="T49" s="311" t="s">
        <v>306</v>
      </c>
      <c r="U49" s="315">
        <v>58.459</v>
      </c>
      <c r="V49" s="85"/>
      <c r="W49" s="40"/>
      <c r="X49" s="53"/>
      <c r="Y49" s="88">
        <f>L49+O49+R49+U49</f>
        <v>221.981</v>
      </c>
      <c r="Z49" s="8"/>
      <c r="AA49" s="9"/>
      <c r="AB49" s="9"/>
      <c r="AC49" s="37"/>
      <c r="AD49" s="35"/>
      <c r="AE49" s="35"/>
      <c r="AF49" s="44"/>
      <c r="AG49" s="44"/>
      <c r="AH49" s="44"/>
      <c r="AI49" s="22"/>
      <c r="AJ49" s="43"/>
      <c r="AK49" s="38"/>
      <c r="AL49" s="5"/>
      <c r="AM49" s="5"/>
      <c r="AN49" s="5"/>
      <c r="AO49" s="5"/>
    </row>
    <row r="50" spans="1:41" ht="15.75" customHeight="1" thickBot="1">
      <c r="A50" s="7"/>
      <c r="B50" s="161">
        <v>28</v>
      </c>
      <c r="C50" s="154" t="s">
        <v>145</v>
      </c>
      <c r="D50" s="156">
        <v>50</v>
      </c>
      <c r="E50" s="8"/>
      <c r="F50" s="8"/>
      <c r="G50" s="152" t="s">
        <v>190</v>
      </c>
      <c r="H50" s="19"/>
      <c r="I50" s="10"/>
      <c r="J50" s="51"/>
      <c r="K50" s="82">
        <v>73.72</v>
      </c>
      <c r="L50" s="40">
        <v>73.72</v>
      </c>
      <c r="M50" s="53">
        <v>8</v>
      </c>
      <c r="N50" s="85" t="s">
        <v>69</v>
      </c>
      <c r="O50" s="40"/>
      <c r="P50" s="53"/>
      <c r="Q50" s="85">
        <v>0.0032165509259259257</v>
      </c>
      <c r="R50" s="40">
        <v>46.318</v>
      </c>
      <c r="S50" s="53">
        <v>3</v>
      </c>
      <c r="T50" s="85" t="s">
        <v>69</v>
      </c>
      <c r="U50" s="315"/>
      <c r="V50" s="85"/>
      <c r="W50" s="40"/>
      <c r="X50" s="53"/>
      <c r="Y50" s="88"/>
      <c r="Z50" s="8"/>
      <c r="AA50" s="9"/>
      <c r="AB50" s="9"/>
      <c r="AC50" s="37"/>
      <c r="AD50" s="35"/>
      <c r="AE50" s="35"/>
      <c r="AF50" s="44"/>
      <c r="AG50" s="44"/>
      <c r="AH50" s="44"/>
      <c r="AI50" s="22"/>
      <c r="AJ50" s="43"/>
      <c r="AK50" s="38"/>
      <c r="AL50" s="5"/>
      <c r="AM50" s="5"/>
      <c r="AN50" s="5"/>
      <c r="AO50" s="5"/>
    </row>
    <row r="51" spans="1:41" ht="15.75" customHeight="1" thickTop="1">
      <c r="A51" s="28">
        <v>1</v>
      </c>
      <c r="B51" s="221">
        <v>32</v>
      </c>
      <c r="C51" s="174" t="s">
        <v>138</v>
      </c>
      <c r="D51" s="175">
        <v>55</v>
      </c>
      <c r="E51" s="27"/>
      <c r="F51" s="27"/>
      <c r="G51" s="167" t="s">
        <v>67</v>
      </c>
      <c r="H51" s="75"/>
      <c r="I51" s="76"/>
      <c r="J51" s="121"/>
      <c r="K51" s="81">
        <v>42.61</v>
      </c>
      <c r="L51" s="39">
        <v>42.61</v>
      </c>
      <c r="M51" s="77">
        <v>1</v>
      </c>
      <c r="N51" s="84" t="s">
        <v>266</v>
      </c>
      <c r="O51" s="39">
        <v>43.616</v>
      </c>
      <c r="P51" s="77"/>
      <c r="Q51" s="84">
        <v>0.003318518518518519</v>
      </c>
      <c r="R51" s="39">
        <v>47.786</v>
      </c>
      <c r="S51" s="77">
        <v>1</v>
      </c>
      <c r="T51" s="308" t="s">
        <v>305</v>
      </c>
      <c r="U51" s="312">
        <v>50.896</v>
      </c>
      <c r="V51" s="84"/>
      <c r="W51" s="39"/>
      <c r="X51" s="77"/>
      <c r="Y51" s="87">
        <f>L51+O51+R51+U51</f>
        <v>184.90800000000002</v>
      </c>
      <c r="Z51" s="8"/>
      <c r="AA51" s="9"/>
      <c r="AB51" s="9"/>
      <c r="AC51" s="37"/>
      <c r="AD51" s="35"/>
      <c r="AE51" s="35"/>
      <c r="AF51" s="44"/>
      <c r="AG51" s="44"/>
      <c r="AH51" s="44"/>
      <c r="AI51" s="22"/>
      <c r="AJ51" s="43"/>
      <c r="AK51" s="38"/>
      <c r="AL51" s="5"/>
      <c r="AM51" s="5"/>
      <c r="AN51" s="5"/>
      <c r="AO51" s="5"/>
    </row>
    <row r="52" spans="1:41" ht="15.75" customHeight="1">
      <c r="A52" s="7">
        <v>2</v>
      </c>
      <c r="B52" s="161">
        <v>31</v>
      </c>
      <c r="C52" s="154" t="s">
        <v>139</v>
      </c>
      <c r="D52" s="156">
        <v>55</v>
      </c>
      <c r="E52" s="8"/>
      <c r="F52" s="8"/>
      <c r="G52" s="156" t="s">
        <v>62</v>
      </c>
      <c r="H52" s="19"/>
      <c r="I52" s="10"/>
      <c r="J52" s="51"/>
      <c r="K52" s="82">
        <v>46.62</v>
      </c>
      <c r="L52" s="40">
        <v>46.62</v>
      </c>
      <c r="M52" s="53">
        <v>2</v>
      </c>
      <c r="N52" s="85" t="s">
        <v>267</v>
      </c>
      <c r="O52" s="40">
        <v>46.966</v>
      </c>
      <c r="P52" s="53"/>
      <c r="Q52" s="85">
        <v>0.0034739583333333332</v>
      </c>
      <c r="R52" s="40">
        <v>50.025</v>
      </c>
      <c r="S52" s="53">
        <v>2</v>
      </c>
      <c r="T52" s="311" t="s">
        <v>304</v>
      </c>
      <c r="U52" s="315">
        <v>51.019</v>
      </c>
      <c r="V52" s="85"/>
      <c r="W52" s="40"/>
      <c r="X52" s="53"/>
      <c r="Y52" s="88">
        <f>L52+O52+R52+U52</f>
        <v>194.63</v>
      </c>
      <c r="Z52" s="8"/>
      <c r="AA52" s="9"/>
      <c r="AB52" s="9"/>
      <c r="AC52" s="37"/>
      <c r="AD52" s="35"/>
      <c r="AE52" s="35"/>
      <c r="AF52" s="44"/>
      <c r="AG52" s="44"/>
      <c r="AH52" s="44"/>
      <c r="AI52" s="22"/>
      <c r="AJ52" s="43"/>
      <c r="AK52" s="38"/>
      <c r="AL52" s="5"/>
      <c r="AM52" s="5"/>
      <c r="AN52" s="5"/>
      <c r="AO52" s="5"/>
    </row>
    <row r="53" spans="1:41" ht="15.75" customHeight="1">
      <c r="A53" s="7">
        <v>3</v>
      </c>
      <c r="B53" s="161">
        <v>34</v>
      </c>
      <c r="C53" s="154" t="s">
        <v>137</v>
      </c>
      <c r="D53" s="156">
        <v>55</v>
      </c>
      <c r="E53" s="8"/>
      <c r="F53" s="8"/>
      <c r="G53" s="156" t="s">
        <v>188</v>
      </c>
      <c r="H53" s="19"/>
      <c r="I53" s="10"/>
      <c r="J53" s="51"/>
      <c r="K53" s="82">
        <v>47.46</v>
      </c>
      <c r="L53" s="40">
        <v>47.46</v>
      </c>
      <c r="M53" s="53">
        <v>3</v>
      </c>
      <c r="N53" s="85" t="s">
        <v>268</v>
      </c>
      <c r="O53" s="40">
        <v>49.056</v>
      </c>
      <c r="P53" s="53"/>
      <c r="Q53" s="85">
        <v>0.003609259259259259</v>
      </c>
      <c r="R53" s="40">
        <v>51.973</v>
      </c>
      <c r="S53" s="53">
        <v>3</v>
      </c>
      <c r="T53" s="311" t="s">
        <v>303</v>
      </c>
      <c r="U53" s="315">
        <v>53.874</v>
      </c>
      <c r="V53" s="85"/>
      <c r="W53" s="40"/>
      <c r="X53" s="53"/>
      <c r="Y53" s="88">
        <f>L53+O53+R53+U53</f>
        <v>202.36299999999997</v>
      </c>
      <c r="Z53" s="8"/>
      <c r="AA53" s="9"/>
      <c r="AB53" s="9"/>
      <c r="AC53" s="37"/>
      <c r="AD53" s="35"/>
      <c r="AE53" s="35"/>
      <c r="AF53" s="44"/>
      <c r="AG53" s="44"/>
      <c r="AH53" s="44"/>
      <c r="AI53" s="22"/>
      <c r="AJ53" s="43"/>
      <c r="AK53" s="38"/>
      <c r="AL53" s="5"/>
      <c r="AM53" s="5"/>
      <c r="AN53" s="5"/>
      <c r="AO53" s="5"/>
    </row>
    <row r="54" spans="1:41" ht="15.75" customHeight="1" thickBot="1">
      <c r="A54" s="15">
        <v>4</v>
      </c>
      <c r="B54" s="215">
        <v>33</v>
      </c>
      <c r="C54" s="169" t="s">
        <v>136</v>
      </c>
      <c r="D54" s="170">
        <v>55</v>
      </c>
      <c r="E54" s="16"/>
      <c r="F54" s="16"/>
      <c r="G54" s="170" t="s">
        <v>62</v>
      </c>
      <c r="H54" s="48"/>
      <c r="I54" s="25"/>
      <c r="J54" s="193"/>
      <c r="K54" s="83">
        <v>48.96</v>
      </c>
      <c r="L54" s="41">
        <v>48.96</v>
      </c>
      <c r="M54" s="61">
        <v>4</v>
      </c>
      <c r="N54" s="86" t="s">
        <v>269</v>
      </c>
      <c r="O54" s="41">
        <v>50.95</v>
      </c>
      <c r="P54" s="61"/>
      <c r="Q54" s="86">
        <v>0.003685648148148148</v>
      </c>
      <c r="R54" s="41">
        <v>53.073</v>
      </c>
      <c r="S54" s="61">
        <v>4</v>
      </c>
      <c r="T54" s="309" t="s">
        <v>302</v>
      </c>
      <c r="U54" s="313">
        <v>53.956</v>
      </c>
      <c r="V54" s="86"/>
      <c r="W54" s="41"/>
      <c r="X54" s="61"/>
      <c r="Y54" s="89">
        <f>L54+O54+R54+U54</f>
        <v>206.93900000000002</v>
      </c>
      <c r="Z54" s="8"/>
      <c r="AA54" s="9"/>
      <c r="AB54" s="9"/>
      <c r="AC54" s="37"/>
      <c r="AD54" s="35"/>
      <c r="AE54" s="35"/>
      <c r="AF54" s="44"/>
      <c r="AG54" s="44"/>
      <c r="AH54" s="44"/>
      <c r="AI54" s="22"/>
      <c r="AJ54" s="43"/>
      <c r="AK54" s="38"/>
      <c r="AL54" s="5"/>
      <c r="AM54" s="5"/>
      <c r="AN54" s="5"/>
      <c r="AO54" s="5"/>
    </row>
    <row r="55" spans="1:41" ht="15.75" customHeight="1" thickTop="1">
      <c r="A55" s="28">
        <v>1</v>
      </c>
      <c r="B55" s="221">
        <v>35</v>
      </c>
      <c r="C55" s="174" t="s">
        <v>135</v>
      </c>
      <c r="D55" s="175">
        <v>60</v>
      </c>
      <c r="E55" s="27"/>
      <c r="F55" s="27"/>
      <c r="G55" s="175" t="s">
        <v>62</v>
      </c>
      <c r="H55" s="75"/>
      <c r="I55" s="76"/>
      <c r="J55" s="121"/>
      <c r="K55" s="81">
        <v>48.13</v>
      </c>
      <c r="L55" s="39">
        <v>48.13</v>
      </c>
      <c r="M55" s="77">
        <v>1</v>
      </c>
      <c r="N55" s="84" t="s">
        <v>270</v>
      </c>
      <c r="O55" s="39">
        <v>49.04</v>
      </c>
      <c r="P55" s="77"/>
      <c r="Q55" s="84">
        <v>0.003625231481481482</v>
      </c>
      <c r="R55" s="39">
        <v>52.203</v>
      </c>
      <c r="S55" s="77">
        <v>1</v>
      </c>
      <c r="T55" s="308" t="s">
        <v>300</v>
      </c>
      <c r="U55" s="312">
        <v>54.732</v>
      </c>
      <c r="V55" s="84">
        <v>1</v>
      </c>
      <c r="W55" s="39"/>
      <c r="X55" s="77"/>
      <c r="Y55" s="87">
        <f>L55+O55+R55+U55</f>
        <v>204.105</v>
      </c>
      <c r="Z55" s="8"/>
      <c r="AA55" s="9"/>
      <c r="AB55" s="9"/>
      <c r="AC55" s="37"/>
      <c r="AD55" s="35"/>
      <c r="AE55" s="35"/>
      <c r="AF55" s="44"/>
      <c r="AG55" s="44"/>
      <c r="AH55" s="44"/>
      <c r="AI55" s="22"/>
      <c r="AJ55" s="43"/>
      <c r="AK55" s="38"/>
      <c r="AL55" s="5"/>
      <c r="AM55" s="5"/>
      <c r="AN55" s="5"/>
      <c r="AO55" s="5"/>
    </row>
    <row r="56" spans="1:41" ht="15.75" customHeight="1" thickBot="1">
      <c r="A56" s="15">
        <v>2</v>
      </c>
      <c r="B56" s="215">
        <v>36</v>
      </c>
      <c r="C56" s="169" t="s">
        <v>134</v>
      </c>
      <c r="D56" s="170">
        <v>60</v>
      </c>
      <c r="E56" s="16"/>
      <c r="F56" s="16"/>
      <c r="G56" s="170" t="s">
        <v>64</v>
      </c>
      <c r="H56" s="48"/>
      <c r="I56" s="25"/>
      <c r="J56" s="193"/>
      <c r="K56" s="83">
        <v>49.6</v>
      </c>
      <c r="L56" s="41">
        <v>49.6</v>
      </c>
      <c r="M56" s="61">
        <v>2</v>
      </c>
      <c r="N56" s="86" t="s">
        <v>271</v>
      </c>
      <c r="O56" s="41">
        <v>49.406</v>
      </c>
      <c r="P56" s="61"/>
      <c r="Q56" s="86">
        <v>0.0036383101851851854</v>
      </c>
      <c r="R56" s="41">
        <v>52.391</v>
      </c>
      <c r="S56" s="61">
        <v>2</v>
      </c>
      <c r="T56" s="309" t="s">
        <v>301</v>
      </c>
      <c r="U56" s="313">
        <v>55.25</v>
      </c>
      <c r="V56" s="86"/>
      <c r="W56" s="41"/>
      <c r="X56" s="61"/>
      <c r="Y56" s="89">
        <f>L56+O56+R56+U56</f>
        <v>206.647</v>
      </c>
      <c r="Z56" s="8"/>
      <c r="AA56" s="9"/>
      <c r="AB56" s="9"/>
      <c r="AC56" s="37"/>
      <c r="AD56" s="35"/>
      <c r="AE56" s="35"/>
      <c r="AF56" s="44"/>
      <c r="AG56" s="44"/>
      <c r="AH56" s="44"/>
      <c r="AI56" s="22"/>
      <c r="AJ56" s="43"/>
      <c r="AK56" s="38"/>
      <c r="AL56" s="5"/>
      <c r="AM56" s="5"/>
      <c r="AN56" s="5"/>
      <c r="AO56" s="5"/>
    </row>
    <row r="57" spans="1:41" ht="51" customHeight="1" thickTop="1">
      <c r="A57" s="9"/>
      <c r="B57" s="298"/>
      <c r="C57" s="274" t="s">
        <v>48</v>
      </c>
      <c r="D57" s="275"/>
      <c r="E57" s="276"/>
      <c r="F57" s="276"/>
      <c r="G57" s="277"/>
      <c r="H57" s="278"/>
      <c r="I57" s="277"/>
      <c r="J57" s="277"/>
      <c r="K57" s="279"/>
      <c r="L57" s="280"/>
      <c r="M57" s="281" t="s">
        <v>49</v>
      </c>
      <c r="N57" s="281"/>
      <c r="O57" s="281"/>
      <c r="P57" s="281"/>
      <c r="Q57" s="281"/>
      <c r="R57" s="281"/>
      <c r="S57" s="247"/>
      <c r="T57" s="247"/>
      <c r="U57" s="247"/>
      <c r="V57" s="245"/>
      <c r="W57" s="38"/>
      <c r="X57" s="247"/>
      <c r="Y57" s="248"/>
      <c r="Z57" s="12"/>
      <c r="AA57" s="9"/>
      <c r="AB57" s="9"/>
      <c r="AC57" s="37"/>
      <c r="AD57" s="35"/>
      <c r="AE57" s="35"/>
      <c r="AF57" s="44"/>
      <c r="AG57" s="44"/>
      <c r="AH57" s="44"/>
      <c r="AI57" s="22"/>
      <c r="AJ57" s="43"/>
      <c r="AK57" s="38"/>
      <c r="AL57" s="5"/>
      <c r="AM57" s="5"/>
      <c r="AN57" s="5"/>
      <c r="AO57" s="5"/>
    </row>
    <row r="58" spans="2:25" ht="18.75" customHeight="1">
      <c r="B58" s="29"/>
      <c r="C58" s="227" t="s">
        <v>273</v>
      </c>
      <c r="D58" s="227"/>
      <c r="E58" s="227"/>
      <c r="F58" s="227"/>
      <c r="G58" s="227"/>
      <c r="H58" s="227"/>
      <c r="I58" s="46"/>
      <c r="J58" s="46"/>
      <c r="K58" s="33" t="s">
        <v>53</v>
      </c>
      <c r="L58" s="33"/>
      <c r="M58" s="33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42"/>
    </row>
    <row r="59" spans="1:26" ht="17.25" customHeight="1" thickBot="1">
      <c r="A59" s="2" t="s">
        <v>4</v>
      </c>
      <c r="B59" s="2" t="s">
        <v>0</v>
      </c>
      <c r="C59" s="2" t="s">
        <v>2</v>
      </c>
      <c r="D59" s="32"/>
      <c r="E59" s="2" t="s">
        <v>1</v>
      </c>
      <c r="F59" s="2"/>
      <c r="G59" s="2" t="s">
        <v>40</v>
      </c>
      <c r="H59" s="32"/>
      <c r="I59" s="3" t="s">
        <v>7</v>
      </c>
      <c r="J59" s="32"/>
      <c r="K59" s="3" t="s">
        <v>9</v>
      </c>
      <c r="L59" s="3"/>
      <c r="M59" s="3"/>
      <c r="N59" s="3" t="s">
        <v>33</v>
      </c>
      <c r="O59" s="3"/>
      <c r="P59" s="3"/>
      <c r="Q59" s="3" t="s">
        <v>37</v>
      </c>
      <c r="R59" s="3"/>
      <c r="S59" s="3"/>
      <c r="T59" s="3" t="s">
        <v>34</v>
      </c>
      <c r="U59" s="3"/>
      <c r="V59" s="3"/>
      <c r="W59" s="3"/>
      <c r="X59" s="3"/>
      <c r="Y59" s="21" t="s">
        <v>10</v>
      </c>
      <c r="Z59" s="2" t="s">
        <v>5</v>
      </c>
    </row>
    <row r="60" spans="1:41" ht="15.75" customHeight="1" thickTop="1">
      <c r="A60" s="283">
        <v>1</v>
      </c>
      <c r="B60" s="221">
        <v>47</v>
      </c>
      <c r="C60" s="174" t="s">
        <v>132</v>
      </c>
      <c r="D60" s="175">
        <v>65</v>
      </c>
      <c r="E60" s="27"/>
      <c r="F60" s="27"/>
      <c r="G60" s="175" t="s">
        <v>189</v>
      </c>
      <c r="H60" s="75"/>
      <c r="I60" s="76"/>
      <c r="J60" s="121"/>
      <c r="K60" s="81">
        <v>45.64</v>
      </c>
      <c r="L60" s="302">
        <v>45.64</v>
      </c>
      <c r="M60" s="77">
        <v>1</v>
      </c>
      <c r="N60" s="84">
        <v>0.0016275462962962964</v>
      </c>
      <c r="O60" s="302">
        <v>46.873</v>
      </c>
      <c r="P60" s="77">
        <v>1</v>
      </c>
      <c r="Q60" s="244" t="s">
        <v>228</v>
      </c>
      <c r="R60" s="305">
        <v>45.075</v>
      </c>
      <c r="S60" s="77"/>
      <c r="T60" s="244" t="s">
        <v>285</v>
      </c>
      <c r="U60" s="305">
        <v>51.05</v>
      </c>
      <c r="V60" s="84"/>
      <c r="W60" s="39"/>
      <c r="X60" s="77"/>
      <c r="Y60" s="299">
        <f>L60+O60+R60+U60</f>
        <v>188.63800000000003</v>
      </c>
      <c r="Z60" s="8"/>
      <c r="AA60" s="9"/>
      <c r="AB60" s="9"/>
      <c r="AC60" s="37"/>
      <c r="AD60" s="35"/>
      <c r="AE60" s="35"/>
      <c r="AF60" s="44"/>
      <c r="AG60" s="44"/>
      <c r="AH60" s="44"/>
      <c r="AI60" s="22"/>
      <c r="AJ60" s="43"/>
      <c r="AK60" s="38"/>
      <c r="AL60" s="5"/>
      <c r="AM60" s="5"/>
      <c r="AN60" s="5"/>
      <c r="AO60" s="5"/>
    </row>
    <row r="61" spans="1:41" ht="15.75" customHeight="1">
      <c r="A61" s="285">
        <v>2</v>
      </c>
      <c r="B61" s="161">
        <v>40</v>
      </c>
      <c r="C61" s="154" t="s">
        <v>133</v>
      </c>
      <c r="D61" s="156">
        <v>65</v>
      </c>
      <c r="E61" s="8"/>
      <c r="F61" s="8"/>
      <c r="G61" s="155" t="s">
        <v>67</v>
      </c>
      <c r="H61" s="19"/>
      <c r="I61" s="10"/>
      <c r="J61" s="51"/>
      <c r="K61" s="82">
        <v>47.45</v>
      </c>
      <c r="L61" s="303">
        <v>47.45</v>
      </c>
      <c r="M61" s="53">
        <v>2</v>
      </c>
      <c r="N61" s="85">
        <v>0.0016703703703703702</v>
      </c>
      <c r="O61" s="303">
        <v>48.106</v>
      </c>
      <c r="P61" s="53">
        <v>2</v>
      </c>
      <c r="Q61" s="85" t="s">
        <v>230</v>
      </c>
      <c r="R61" s="303">
        <v>47.97</v>
      </c>
      <c r="S61" s="53"/>
      <c r="T61" s="85" t="s">
        <v>286</v>
      </c>
      <c r="U61" s="303">
        <v>50.003</v>
      </c>
      <c r="V61" s="85"/>
      <c r="W61" s="40"/>
      <c r="X61" s="53"/>
      <c r="Y61" s="300">
        <f aca="true" t="shared" si="0" ref="Y61:Y70">L61+O61+R61+U61</f>
        <v>193.529</v>
      </c>
      <c r="Z61" s="8"/>
      <c r="AA61" s="9"/>
      <c r="AB61" s="9"/>
      <c r="AC61" s="37"/>
      <c r="AD61" s="35"/>
      <c r="AE61" s="35"/>
      <c r="AF61" s="44"/>
      <c r="AG61" s="44"/>
      <c r="AH61" s="44"/>
      <c r="AI61" s="22"/>
      <c r="AJ61" s="43"/>
      <c r="AK61" s="38"/>
      <c r="AL61" s="5"/>
      <c r="AM61" s="5"/>
      <c r="AN61" s="5"/>
      <c r="AO61" s="5"/>
    </row>
    <row r="62" spans="1:41" ht="15.75" customHeight="1">
      <c r="A62" s="285">
        <v>3</v>
      </c>
      <c r="B62" s="161">
        <v>39</v>
      </c>
      <c r="C62" s="154" t="s">
        <v>129</v>
      </c>
      <c r="D62" s="156">
        <v>65</v>
      </c>
      <c r="E62" s="8"/>
      <c r="F62" s="8"/>
      <c r="G62" s="156" t="s">
        <v>67</v>
      </c>
      <c r="H62" s="19"/>
      <c r="I62" s="10"/>
      <c r="J62" s="51"/>
      <c r="K62" s="82">
        <v>48.24</v>
      </c>
      <c r="L62" s="303">
        <v>48.24</v>
      </c>
      <c r="M62" s="53">
        <v>3</v>
      </c>
      <c r="N62" s="85">
        <v>0.0016875000000000002</v>
      </c>
      <c r="O62" s="303">
        <v>48.6</v>
      </c>
      <c r="P62" s="53">
        <v>3</v>
      </c>
      <c r="Q62" s="85" t="s">
        <v>229</v>
      </c>
      <c r="R62" s="303">
        <v>47.54</v>
      </c>
      <c r="S62" s="53"/>
      <c r="T62" s="85" t="s">
        <v>287</v>
      </c>
      <c r="U62" s="303">
        <v>51.478</v>
      </c>
      <c r="V62" s="85"/>
      <c r="W62" s="40"/>
      <c r="X62" s="53"/>
      <c r="Y62" s="300">
        <f t="shared" si="0"/>
        <v>195.858</v>
      </c>
      <c r="Z62" s="8"/>
      <c r="AA62" s="9"/>
      <c r="AB62" s="9"/>
      <c r="AC62" s="37"/>
      <c r="AD62" s="35"/>
      <c r="AE62" s="35"/>
      <c r="AF62" s="44"/>
      <c r="AG62" s="44"/>
      <c r="AH62" s="44"/>
      <c r="AI62" s="22"/>
      <c r="AJ62" s="43"/>
      <c r="AK62" s="38"/>
      <c r="AL62" s="5"/>
      <c r="AM62" s="5"/>
      <c r="AN62" s="5"/>
      <c r="AO62" s="5"/>
    </row>
    <row r="63" spans="1:41" ht="15.75" customHeight="1">
      <c r="A63" s="285">
        <v>4</v>
      </c>
      <c r="B63" s="161">
        <v>41</v>
      </c>
      <c r="C63" s="154" t="s">
        <v>127</v>
      </c>
      <c r="D63" s="156">
        <v>65</v>
      </c>
      <c r="E63" s="8"/>
      <c r="F63" s="8"/>
      <c r="G63" s="156" t="s">
        <v>64</v>
      </c>
      <c r="H63" s="19"/>
      <c r="I63" s="10"/>
      <c r="J63" s="51"/>
      <c r="K63" s="82">
        <v>48.77</v>
      </c>
      <c r="L63" s="303">
        <v>48.77</v>
      </c>
      <c r="M63" s="53">
        <v>4</v>
      </c>
      <c r="N63" s="85">
        <v>0.0017304398148148146</v>
      </c>
      <c r="O63" s="303">
        <v>49.836</v>
      </c>
      <c r="P63" s="53">
        <v>5</v>
      </c>
      <c r="Q63" s="85" t="s">
        <v>231</v>
      </c>
      <c r="R63" s="303">
        <v>48.47</v>
      </c>
      <c r="S63" s="53"/>
      <c r="T63" s="85" t="s">
        <v>288</v>
      </c>
      <c r="U63" s="303">
        <v>53.031</v>
      </c>
      <c r="V63" s="85"/>
      <c r="W63" s="40"/>
      <c r="X63" s="53"/>
      <c r="Y63" s="300">
        <f t="shared" si="0"/>
        <v>200.107</v>
      </c>
      <c r="Z63" s="8"/>
      <c r="AA63" s="9"/>
      <c r="AB63" s="9"/>
      <c r="AC63" s="37"/>
      <c r="AD63" s="35"/>
      <c r="AE63" s="35"/>
      <c r="AF63" s="44"/>
      <c r="AG63" s="44"/>
      <c r="AH63" s="44"/>
      <c r="AI63" s="22"/>
      <c r="AJ63" s="43"/>
      <c r="AK63" s="38"/>
      <c r="AL63" s="5"/>
      <c r="AM63" s="5"/>
      <c r="AN63" s="5"/>
      <c r="AO63" s="5"/>
    </row>
    <row r="64" spans="1:41" ht="15.75" customHeight="1">
      <c r="A64" s="285">
        <v>5</v>
      </c>
      <c r="B64" s="161">
        <v>46</v>
      </c>
      <c r="C64" s="154" t="s">
        <v>125</v>
      </c>
      <c r="D64" s="156">
        <v>65</v>
      </c>
      <c r="E64" s="8"/>
      <c r="F64" s="8"/>
      <c r="G64" s="156" t="s">
        <v>66</v>
      </c>
      <c r="H64" s="19"/>
      <c r="I64" s="10"/>
      <c r="J64" s="51"/>
      <c r="K64" s="82">
        <v>50.09</v>
      </c>
      <c r="L64" s="303">
        <v>50.09</v>
      </c>
      <c r="M64" s="53">
        <v>8</v>
      </c>
      <c r="N64" s="85">
        <v>0.0017293981481481483</v>
      </c>
      <c r="O64" s="303">
        <v>49.806</v>
      </c>
      <c r="P64" s="53">
        <v>4</v>
      </c>
      <c r="Q64" s="85" t="s">
        <v>232</v>
      </c>
      <c r="R64" s="303">
        <v>48.03</v>
      </c>
      <c r="S64" s="53"/>
      <c r="T64" s="85" t="s">
        <v>289</v>
      </c>
      <c r="U64" s="303">
        <v>51.403</v>
      </c>
      <c r="V64" s="85"/>
      <c r="W64" s="40"/>
      <c r="X64" s="53"/>
      <c r="Y64" s="300">
        <f t="shared" si="0"/>
        <v>199.32899999999998</v>
      </c>
      <c r="Z64" s="8"/>
      <c r="AA64" s="9"/>
      <c r="AB64" s="9"/>
      <c r="AC64" s="37"/>
      <c r="AD64" s="35"/>
      <c r="AE64" s="35"/>
      <c r="AF64" s="44"/>
      <c r="AG64" s="44"/>
      <c r="AH64" s="44"/>
      <c r="AI64" s="22"/>
      <c r="AJ64" s="43"/>
      <c r="AK64" s="38"/>
      <c r="AL64" s="5"/>
      <c r="AM64" s="5"/>
      <c r="AN64" s="5"/>
      <c r="AO64" s="5"/>
    </row>
    <row r="65" spans="1:41" ht="15.75" customHeight="1">
      <c r="A65" s="285">
        <v>6</v>
      </c>
      <c r="B65" s="161">
        <v>44</v>
      </c>
      <c r="C65" s="154" t="s">
        <v>126</v>
      </c>
      <c r="D65" s="156">
        <v>65</v>
      </c>
      <c r="E65" s="8"/>
      <c r="F65" s="8"/>
      <c r="G65" s="156" t="s">
        <v>64</v>
      </c>
      <c r="H65" s="19"/>
      <c r="I65" s="10"/>
      <c r="J65" s="51"/>
      <c r="K65" s="82">
        <v>49.72</v>
      </c>
      <c r="L65" s="303">
        <v>49.72</v>
      </c>
      <c r="M65" s="53">
        <v>7</v>
      </c>
      <c r="N65" s="85">
        <v>0.001772685185185185</v>
      </c>
      <c r="O65" s="303">
        <v>51.053</v>
      </c>
      <c r="P65" s="53">
        <v>6</v>
      </c>
      <c r="Q65" s="85" t="s">
        <v>233</v>
      </c>
      <c r="R65" s="303">
        <v>49.235</v>
      </c>
      <c r="S65" s="53"/>
      <c r="T65" s="85" t="s">
        <v>290</v>
      </c>
      <c r="U65" s="303">
        <v>53.2</v>
      </c>
      <c r="V65" s="85"/>
      <c r="W65" s="40"/>
      <c r="X65" s="53"/>
      <c r="Y65" s="300">
        <f t="shared" si="0"/>
        <v>203.20799999999997</v>
      </c>
      <c r="Z65" s="8"/>
      <c r="AA65" s="9"/>
      <c r="AB65" s="9"/>
      <c r="AC65" s="37"/>
      <c r="AD65" s="35"/>
      <c r="AE65" s="35"/>
      <c r="AF65" s="44"/>
      <c r="AG65" s="44"/>
      <c r="AH65" s="44"/>
      <c r="AI65" s="22"/>
      <c r="AJ65" s="43"/>
      <c r="AK65" s="38"/>
      <c r="AL65" s="5"/>
      <c r="AM65" s="5"/>
      <c r="AN65" s="5"/>
      <c r="AO65" s="5"/>
    </row>
    <row r="66" spans="1:41" ht="15.75" customHeight="1">
      <c r="A66" s="285">
        <v>7</v>
      </c>
      <c r="B66" s="161">
        <v>42</v>
      </c>
      <c r="C66" s="154" t="s">
        <v>130</v>
      </c>
      <c r="D66" s="156">
        <v>65</v>
      </c>
      <c r="E66" s="8"/>
      <c r="F66" s="8"/>
      <c r="G66" s="156" t="s">
        <v>188</v>
      </c>
      <c r="H66" s="19"/>
      <c r="I66" s="10"/>
      <c r="J66" s="51"/>
      <c r="K66" s="82">
        <v>49.56</v>
      </c>
      <c r="L66" s="303">
        <v>49.56</v>
      </c>
      <c r="M66" s="53">
        <v>6</v>
      </c>
      <c r="N66" s="85">
        <v>0.0018143518518518517</v>
      </c>
      <c r="O66" s="303">
        <v>52.253</v>
      </c>
      <c r="P66" s="53">
        <v>7</v>
      </c>
      <c r="Q66" s="85" t="s">
        <v>234</v>
      </c>
      <c r="R66" s="303">
        <v>48.93</v>
      </c>
      <c r="S66" s="53"/>
      <c r="T66" s="85" t="s">
        <v>291</v>
      </c>
      <c r="U66" s="303">
        <v>56.073</v>
      </c>
      <c r="V66" s="85"/>
      <c r="W66" s="40"/>
      <c r="X66" s="53"/>
      <c r="Y66" s="300">
        <f t="shared" si="0"/>
        <v>206.816</v>
      </c>
      <c r="Z66" s="8"/>
      <c r="AA66" s="9"/>
      <c r="AB66" s="9"/>
      <c r="AC66" s="37"/>
      <c r="AD66" s="35"/>
      <c r="AE66" s="35"/>
      <c r="AF66" s="44"/>
      <c r="AG66" s="44"/>
      <c r="AH66" s="44"/>
      <c r="AI66" s="22"/>
      <c r="AJ66" s="43"/>
      <c r="AK66" s="38"/>
      <c r="AL66" s="5"/>
      <c r="AM66" s="5"/>
      <c r="AN66" s="5"/>
      <c r="AO66" s="5"/>
    </row>
    <row r="67" spans="1:41" ht="15.75" customHeight="1">
      <c r="A67" s="285">
        <v>8</v>
      </c>
      <c r="B67" s="161">
        <v>43</v>
      </c>
      <c r="C67" s="153" t="s">
        <v>131</v>
      </c>
      <c r="D67" s="156">
        <v>65</v>
      </c>
      <c r="E67" s="8"/>
      <c r="F67" s="8"/>
      <c r="G67" s="156" t="s">
        <v>64</v>
      </c>
      <c r="H67" s="19"/>
      <c r="I67" s="10"/>
      <c r="J67" s="51"/>
      <c r="K67" s="82">
        <v>49.51</v>
      </c>
      <c r="L67" s="303">
        <v>49.51</v>
      </c>
      <c r="M67" s="53">
        <v>5</v>
      </c>
      <c r="N67" s="85">
        <v>0.0018215277777777778</v>
      </c>
      <c r="O67" s="303">
        <v>52.46</v>
      </c>
      <c r="P67" s="53">
        <v>8</v>
      </c>
      <c r="Q67" s="85" t="s">
        <v>235</v>
      </c>
      <c r="R67" s="303">
        <v>50.13</v>
      </c>
      <c r="S67" s="53"/>
      <c r="T67" s="85" t="s">
        <v>292</v>
      </c>
      <c r="U67" s="303">
        <v>56.341</v>
      </c>
      <c r="V67" s="85"/>
      <c r="W67" s="40"/>
      <c r="X67" s="53"/>
      <c r="Y67" s="300">
        <f t="shared" si="0"/>
        <v>208.441</v>
      </c>
      <c r="Z67" s="8"/>
      <c r="AA67" s="9"/>
      <c r="AB67" s="9"/>
      <c r="AC67" s="37"/>
      <c r="AD67" s="35"/>
      <c r="AE67" s="35"/>
      <c r="AF67" s="44"/>
      <c r="AG67" s="44"/>
      <c r="AH67" s="44"/>
      <c r="AI67" s="22"/>
      <c r="AJ67" s="43"/>
      <c r="AK67" s="38"/>
      <c r="AL67" s="5"/>
      <c r="AM67" s="5"/>
      <c r="AN67" s="5"/>
      <c r="AO67" s="5"/>
    </row>
    <row r="68" spans="1:41" ht="15.75" customHeight="1">
      <c r="A68" s="285"/>
      <c r="B68" s="161">
        <v>45</v>
      </c>
      <c r="C68" s="154" t="s">
        <v>124</v>
      </c>
      <c r="D68" s="156">
        <v>65</v>
      </c>
      <c r="E68" s="8"/>
      <c r="F68" s="8"/>
      <c r="G68" s="155" t="s">
        <v>67</v>
      </c>
      <c r="H68" s="19"/>
      <c r="I68" s="10"/>
      <c r="J68" s="51"/>
      <c r="K68" s="82">
        <v>52.45</v>
      </c>
      <c r="L68" s="303">
        <v>52.45</v>
      </c>
      <c r="M68" s="53">
        <v>9</v>
      </c>
      <c r="N68" s="85">
        <v>0.0019636574074074075</v>
      </c>
      <c r="O68" s="303">
        <v>56.553</v>
      </c>
      <c r="P68" s="53">
        <v>10</v>
      </c>
      <c r="Q68" s="85" t="s">
        <v>68</v>
      </c>
      <c r="R68" s="303"/>
      <c r="S68" s="53"/>
      <c r="T68" s="85" t="s">
        <v>293</v>
      </c>
      <c r="U68" s="303">
        <v>58.66</v>
      </c>
      <c r="V68" s="85"/>
      <c r="W68" s="40"/>
      <c r="X68" s="53"/>
      <c r="Y68" s="300"/>
      <c r="Z68" s="8"/>
      <c r="AA68" s="9"/>
      <c r="AB68" s="9"/>
      <c r="AC68" s="37"/>
      <c r="AD68" s="35"/>
      <c r="AE68" s="35"/>
      <c r="AF68" s="44"/>
      <c r="AG68" s="44"/>
      <c r="AH68" s="44"/>
      <c r="AI68" s="22"/>
      <c r="AJ68" s="43"/>
      <c r="AK68" s="38"/>
      <c r="AL68" s="5"/>
      <c r="AM68" s="5"/>
      <c r="AN68" s="5"/>
      <c r="AO68" s="5"/>
    </row>
    <row r="69" spans="1:41" ht="15.75" customHeight="1">
      <c r="A69" s="285"/>
      <c r="B69" s="161">
        <v>37</v>
      </c>
      <c r="C69" s="154" t="s">
        <v>128</v>
      </c>
      <c r="D69" s="156">
        <v>65</v>
      </c>
      <c r="E69" s="8"/>
      <c r="F69" s="8"/>
      <c r="G69" s="155" t="s">
        <v>67</v>
      </c>
      <c r="H69" s="19"/>
      <c r="I69" s="10"/>
      <c r="J69" s="51"/>
      <c r="K69" s="82">
        <v>55.02</v>
      </c>
      <c r="L69" s="303">
        <v>55.02</v>
      </c>
      <c r="M69" s="53">
        <v>10</v>
      </c>
      <c r="N69" s="85">
        <v>0.00195474537037037</v>
      </c>
      <c r="O69" s="303">
        <v>56.296</v>
      </c>
      <c r="P69" s="53">
        <v>9</v>
      </c>
      <c r="Q69" s="85" t="s">
        <v>68</v>
      </c>
      <c r="R69" s="303"/>
      <c r="S69" s="53"/>
      <c r="T69" s="85" t="s">
        <v>69</v>
      </c>
      <c r="U69" s="303"/>
      <c r="V69" s="85"/>
      <c r="W69" s="40"/>
      <c r="X69" s="53"/>
      <c r="Y69" s="300"/>
      <c r="Z69" s="8"/>
      <c r="AA69" s="9"/>
      <c r="AB69" s="9"/>
      <c r="AC69" s="37"/>
      <c r="AD69" s="35"/>
      <c r="AE69" s="35"/>
      <c r="AF69" s="44"/>
      <c r="AG69" s="44"/>
      <c r="AH69" s="44"/>
      <c r="AI69" s="22"/>
      <c r="AJ69" s="43"/>
      <c r="AK69" s="38"/>
      <c r="AL69" s="5"/>
      <c r="AM69" s="5"/>
      <c r="AN69" s="5"/>
      <c r="AO69" s="5"/>
    </row>
    <row r="70" spans="1:41" ht="15.75" customHeight="1" thickBot="1">
      <c r="A70" s="284"/>
      <c r="B70" s="215">
        <v>38</v>
      </c>
      <c r="C70" s="169" t="s">
        <v>197</v>
      </c>
      <c r="D70" s="170">
        <v>65</v>
      </c>
      <c r="E70" s="16"/>
      <c r="F70" s="16"/>
      <c r="G70" s="171" t="s">
        <v>67</v>
      </c>
      <c r="H70" s="48"/>
      <c r="I70" s="25"/>
      <c r="J70" s="193"/>
      <c r="K70" s="83"/>
      <c r="L70" s="304"/>
      <c r="M70" s="61"/>
      <c r="N70" s="86"/>
      <c r="O70" s="304"/>
      <c r="P70" s="61"/>
      <c r="Q70" s="177" t="s">
        <v>236</v>
      </c>
      <c r="R70" s="306">
        <v>48.27</v>
      </c>
      <c r="S70" s="61"/>
      <c r="T70" s="177"/>
      <c r="U70" s="306"/>
      <c r="V70" s="86"/>
      <c r="W70" s="41"/>
      <c r="X70" s="61"/>
      <c r="Y70" s="301"/>
      <c r="Z70" s="8"/>
      <c r="AA70" s="9"/>
      <c r="AB70" s="9"/>
      <c r="AC70" s="37"/>
      <c r="AD70" s="35"/>
      <c r="AE70" s="35"/>
      <c r="AF70" s="44"/>
      <c r="AG70" s="44"/>
      <c r="AH70" s="44"/>
      <c r="AI70" s="22"/>
      <c r="AJ70" s="43"/>
      <c r="AK70" s="38"/>
      <c r="AL70" s="5"/>
      <c r="AM70" s="5"/>
      <c r="AN70" s="5"/>
      <c r="AO70" s="5"/>
    </row>
    <row r="71" spans="1:41" ht="15.75" customHeight="1" thickTop="1">
      <c r="A71" s="283">
        <v>1</v>
      </c>
      <c r="B71" s="221">
        <v>53</v>
      </c>
      <c r="C71" s="226" t="s">
        <v>119</v>
      </c>
      <c r="D71" s="166">
        <v>75</v>
      </c>
      <c r="E71" s="27"/>
      <c r="F71" s="27"/>
      <c r="G71" s="175" t="s">
        <v>66</v>
      </c>
      <c r="H71" s="75"/>
      <c r="I71" s="76"/>
      <c r="J71" s="121"/>
      <c r="K71" s="81">
        <v>51.76</v>
      </c>
      <c r="L71" s="302">
        <v>51.76</v>
      </c>
      <c r="M71" s="77">
        <v>1</v>
      </c>
      <c r="N71" s="84">
        <v>0.0017614583333333334</v>
      </c>
      <c r="O71" s="302">
        <v>50.73</v>
      </c>
      <c r="P71" s="77">
        <v>1</v>
      </c>
      <c r="Q71" s="244" t="s">
        <v>237</v>
      </c>
      <c r="R71" s="307">
        <v>49.965</v>
      </c>
      <c r="S71" s="77"/>
      <c r="T71" s="244" t="s">
        <v>294</v>
      </c>
      <c r="U71" s="307">
        <v>54.161</v>
      </c>
      <c r="V71" s="84"/>
      <c r="W71" s="39"/>
      <c r="X71" s="77"/>
      <c r="Y71" s="299">
        <f>L71+O71+R71+U71</f>
        <v>206.61599999999999</v>
      </c>
      <c r="Z71" s="8"/>
      <c r="AA71" s="9"/>
      <c r="AB71" s="9"/>
      <c r="AC71" s="37"/>
      <c r="AD71" s="35"/>
      <c r="AE71" s="35"/>
      <c r="AF71" s="44"/>
      <c r="AG71" s="44"/>
      <c r="AH71" s="44"/>
      <c r="AI71" s="22"/>
      <c r="AJ71" s="43"/>
      <c r="AK71" s="38"/>
      <c r="AL71" s="5"/>
      <c r="AM71" s="5"/>
      <c r="AN71" s="5"/>
      <c r="AO71" s="5"/>
    </row>
    <row r="72" spans="1:41" ht="15.75" customHeight="1">
      <c r="A72" s="285">
        <v>2</v>
      </c>
      <c r="B72" s="161">
        <v>52</v>
      </c>
      <c r="C72" s="154" t="s">
        <v>120</v>
      </c>
      <c r="D72" s="156">
        <v>75</v>
      </c>
      <c r="E72" s="8"/>
      <c r="F72" s="8"/>
      <c r="G72" s="155" t="s">
        <v>61</v>
      </c>
      <c r="H72" s="19"/>
      <c r="I72" s="10"/>
      <c r="J72" s="51"/>
      <c r="K72" s="82">
        <v>52.05</v>
      </c>
      <c r="L72" s="303">
        <v>52.05</v>
      </c>
      <c r="M72" s="53">
        <v>2</v>
      </c>
      <c r="N72" s="85">
        <v>0.0018366898148148149</v>
      </c>
      <c r="O72" s="303">
        <v>52.896</v>
      </c>
      <c r="P72" s="53">
        <v>2</v>
      </c>
      <c r="Q72" s="85" t="s">
        <v>238</v>
      </c>
      <c r="R72" s="303">
        <v>52.735</v>
      </c>
      <c r="S72" s="53"/>
      <c r="T72" s="85" t="s">
        <v>295</v>
      </c>
      <c r="U72" s="303">
        <v>55.693</v>
      </c>
      <c r="V72" s="85"/>
      <c r="W72" s="40"/>
      <c r="X72" s="53"/>
      <c r="Y72" s="300">
        <f>L72+O72+R72+U72</f>
        <v>213.37399999999997</v>
      </c>
      <c r="Z72" s="8"/>
      <c r="AA72" s="9"/>
      <c r="AB72" s="9"/>
      <c r="AC72" s="37"/>
      <c r="AD72" s="35"/>
      <c r="AE72" s="35"/>
      <c r="AF72" s="44"/>
      <c r="AG72" s="44"/>
      <c r="AH72" s="44"/>
      <c r="AI72" s="22"/>
      <c r="AJ72" s="43"/>
      <c r="AK72" s="38"/>
      <c r="AL72" s="5"/>
      <c r="AM72" s="5"/>
      <c r="AN72" s="5"/>
      <c r="AO72" s="5"/>
    </row>
    <row r="73" spans="1:41" ht="15.75" customHeight="1">
      <c r="A73" s="285">
        <v>3</v>
      </c>
      <c r="B73" s="161">
        <v>49</v>
      </c>
      <c r="C73" s="154" t="s">
        <v>122</v>
      </c>
      <c r="D73" s="156">
        <v>75</v>
      </c>
      <c r="E73" s="8"/>
      <c r="F73" s="8"/>
      <c r="G73" s="156" t="s">
        <v>64</v>
      </c>
      <c r="H73" s="19"/>
      <c r="I73" s="10"/>
      <c r="J73" s="51"/>
      <c r="K73" s="82">
        <v>55.83</v>
      </c>
      <c r="L73" s="303">
        <v>55.83</v>
      </c>
      <c r="M73" s="53">
        <v>3</v>
      </c>
      <c r="N73" s="85">
        <v>0.002167013888888889</v>
      </c>
      <c r="O73" s="303">
        <v>62.41</v>
      </c>
      <c r="P73" s="53">
        <v>3</v>
      </c>
      <c r="Q73" s="85" t="s">
        <v>239</v>
      </c>
      <c r="R73" s="303">
        <v>55.645</v>
      </c>
      <c r="S73" s="53"/>
      <c r="T73" s="85" t="s">
        <v>296</v>
      </c>
      <c r="U73" s="303">
        <v>59.443</v>
      </c>
      <c r="V73" s="85"/>
      <c r="W73" s="40"/>
      <c r="X73" s="53"/>
      <c r="Y73" s="300">
        <f>L73+O73+R73+U73</f>
        <v>233.32799999999997</v>
      </c>
      <c r="Z73" s="8"/>
      <c r="AA73" s="9"/>
      <c r="AB73" s="9"/>
      <c r="AC73" s="37"/>
      <c r="AD73" s="35"/>
      <c r="AE73" s="35"/>
      <c r="AF73" s="44"/>
      <c r="AG73" s="44"/>
      <c r="AH73" s="44"/>
      <c r="AI73" s="22"/>
      <c r="AJ73" s="43"/>
      <c r="AK73" s="38"/>
      <c r="AL73" s="5"/>
      <c r="AM73" s="5"/>
      <c r="AN73" s="5"/>
      <c r="AO73" s="5"/>
    </row>
    <row r="74" spans="1:41" ht="15.75" customHeight="1">
      <c r="A74" s="285">
        <v>4</v>
      </c>
      <c r="B74" s="161">
        <v>50</v>
      </c>
      <c r="C74" s="154" t="s">
        <v>118</v>
      </c>
      <c r="D74" s="156">
        <v>75</v>
      </c>
      <c r="E74" s="8"/>
      <c r="F74" s="8"/>
      <c r="G74" s="156" t="s">
        <v>64</v>
      </c>
      <c r="H74" s="19"/>
      <c r="I74" s="10"/>
      <c r="J74" s="51"/>
      <c r="K74" s="82">
        <v>59.75</v>
      </c>
      <c r="L74" s="303">
        <v>59.75</v>
      </c>
      <c r="M74" s="53">
        <v>4</v>
      </c>
      <c r="N74" s="85">
        <v>0.002245138888888889</v>
      </c>
      <c r="O74" s="303">
        <v>64.66</v>
      </c>
      <c r="P74" s="53">
        <v>4</v>
      </c>
      <c r="Q74" s="85" t="s">
        <v>240</v>
      </c>
      <c r="R74" s="303">
        <v>63.455</v>
      </c>
      <c r="S74" s="53"/>
      <c r="T74" s="85" t="s">
        <v>297</v>
      </c>
      <c r="U74" s="303">
        <v>68.785</v>
      </c>
      <c r="V74" s="85"/>
      <c r="W74" s="40"/>
      <c r="X74" s="53"/>
      <c r="Y74" s="300">
        <f>L74+O74+R74+U74</f>
        <v>256.65</v>
      </c>
      <c r="Z74" s="8"/>
      <c r="AA74" s="9"/>
      <c r="AB74" s="9"/>
      <c r="AC74" s="37"/>
      <c r="AD74" s="35"/>
      <c r="AE74" s="35"/>
      <c r="AF74" s="44"/>
      <c r="AG74" s="44"/>
      <c r="AH74" s="44"/>
      <c r="AI74" s="22"/>
      <c r="AJ74" s="43"/>
      <c r="AK74" s="38"/>
      <c r="AL74" s="5"/>
      <c r="AM74" s="5"/>
      <c r="AN74" s="5"/>
      <c r="AO74" s="5"/>
    </row>
    <row r="75" spans="1:41" ht="15.75" customHeight="1" thickBot="1">
      <c r="A75" s="284">
        <v>5</v>
      </c>
      <c r="B75" s="215">
        <v>51</v>
      </c>
      <c r="C75" s="192" t="s">
        <v>121</v>
      </c>
      <c r="D75" s="168">
        <v>75</v>
      </c>
      <c r="E75" s="16"/>
      <c r="F75" s="16"/>
      <c r="G75" s="170" t="s">
        <v>64</v>
      </c>
      <c r="H75" s="48"/>
      <c r="I75" s="25"/>
      <c r="J75" s="193"/>
      <c r="K75" s="83">
        <v>77.97</v>
      </c>
      <c r="L75" s="304">
        <v>77.97</v>
      </c>
      <c r="M75" s="61">
        <v>5</v>
      </c>
      <c r="N75" s="86">
        <v>0.0026855324074074073</v>
      </c>
      <c r="O75" s="304">
        <v>77.343</v>
      </c>
      <c r="P75" s="61">
        <v>5</v>
      </c>
      <c r="Q75" s="177" t="s">
        <v>241</v>
      </c>
      <c r="R75" s="306">
        <v>79.05</v>
      </c>
      <c r="S75" s="61"/>
      <c r="T75" s="177" t="s">
        <v>298</v>
      </c>
      <c r="U75" s="306">
        <v>81.06</v>
      </c>
      <c r="V75" s="86"/>
      <c r="W75" s="41"/>
      <c r="X75" s="61"/>
      <c r="Y75" s="301">
        <f>L75+O75+R75+U75</f>
        <v>315.423</v>
      </c>
      <c r="Z75" s="8"/>
      <c r="AA75" s="9"/>
      <c r="AB75" s="9"/>
      <c r="AC75" s="37"/>
      <c r="AD75" s="35"/>
      <c r="AE75" s="35"/>
      <c r="AF75" s="44"/>
      <c r="AG75" s="44"/>
      <c r="AH75" s="44"/>
      <c r="AI75" s="22"/>
      <c r="AJ75" s="43"/>
      <c r="AK75" s="38"/>
      <c r="AL75" s="5"/>
      <c r="AM75" s="5"/>
      <c r="AN75" s="5"/>
      <c r="AO75" s="5"/>
    </row>
    <row r="76" spans="1:41" ht="15.75" customHeight="1" thickTop="1">
      <c r="A76" s="283">
        <v>1</v>
      </c>
      <c r="B76" s="221">
        <v>55</v>
      </c>
      <c r="C76" s="174" t="s">
        <v>117</v>
      </c>
      <c r="D76" s="175">
        <v>80</v>
      </c>
      <c r="E76" s="27"/>
      <c r="F76" s="27"/>
      <c r="G76" s="167" t="s">
        <v>65</v>
      </c>
      <c r="H76" s="75"/>
      <c r="I76" s="76"/>
      <c r="J76" s="121"/>
      <c r="K76" s="81">
        <v>67.46</v>
      </c>
      <c r="L76" s="302">
        <v>67.46</v>
      </c>
      <c r="M76" s="77">
        <v>1</v>
      </c>
      <c r="N76" s="84">
        <v>0.002596064814814815</v>
      </c>
      <c r="O76" s="302">
        <v>74.766</v>
      </c>
      <c r="P76" s="77">
        <v>1</v>
      </c>
      <c r="Q76" s="244" t="s">
        <v>242</v>
      </c>
      <c r="R76" s="307">
        <v>71.33</v>
      </c>
      <c r="S76" s="77"/>
      <c r="T76" s="244" t="s">
        <v>299</v>
      </c>
      <c r="U76" s="307">
        <v>75.995</v>
      </c>
      <c r="V76" s="84"/>
      <c r="W76" s="39"/>
      <c r="X76" s="77"/>
      <c r="Y76" s="299">
        <f>L76+O76+R76+U76</f>
        <v>289.551</v>
      </c>
      <c r="Z76" s="8"/>
      <c r="AA76" s="9"/>
      <c r="AB76" s="9"/>
      <c r="AC76" s="37"/>
      <c r="AD76" s="35"/>
      <c r="AE76" s="35"/>
      <c r="AF76" s="44"/>
      <c r="AG76" s="44"/>
      <c r="AH76" s="44"/>
      <c r="AI76" s="22"/>
      <c r="AJ76" s="43"/>
      <c r="AK76" s="38"/>
      <c r="AL76" s="5"/>
      <c r="AM76" s="5"/>
      <c r="AN76" s="5"/>
      <c r="AO76" s="5"/>
    </row>
    <row r="77" spans="1:41" ht="15.75" customHeight="1" thickBot="1">
      <c r="A77" s="284"/>
      <c r="B77" s="215">
        <v>54</v>
      </c>
      <c r="C77" s="169" t="s">
        <v>116</v>
      </c>
      <c r="D77" s="170">
        <v>80</v>
      </c>
      <c r="E77" s="16"/>
      <c r="F77" s="16"/>
      <c r="G77" s="168" t="s">
        <v>64</v>
      </c>
      <c r="H77" s="48"/>
      <c r="I77" s="25"/>
      <c r="J77" s="193"/>
      <c r="K77" s="83">
        <v>102.4</v>
      </c>
      <c r="L77" s="304">
        <v>102.4</v>
      </c>
      <c r="M77" s="61">
        <v>2</v>
      </c>
      <c r="N77" s="86">
        <v>0.003546296296296296</v>
      </c>
      <c r="O77" s="304">
        <v>102.133</v>
      </c>
      <c r="P77" s="61">
        <v>2</v>
      </c>
      <c r="Q77" s="86"/>
      <c r="R77" s="304"/>
      <c r="S77" s="61"/>
      <c r="T77" s="86"/>
      <c r="U77" s="304"/>
      <c r="V77" s="86"/>
      <c r="W77" s="41"/>
      <c r="X77" s="61"/>
      <c r="Y77" s="301"/>
      <c r="Z77" s="8"/>
      <c r="AA77" s="9"/>
      <c r="AB77" s="9"/>
      <c r="AC77" s="37"/>
      <c r="AD77" s="35"/>
      <c r="AE77" s="35"/>
      <c r="AF77" s="44"/>
      <c r="AG77" s="44"/>
      <c r="AH77" s="44"/>
      <c r="AI77" s="22"/>
      <c r="AJ77" s="43"/>
      <c r="AK77" s="38"/>
      <c r="AL77" s="5"/>
      <c r="AM77" s="5"/>
      <c r="AN77" s="5"/>
      <c r="AO77" s="5"/>
    </row>
    <row r="78" spans="1:41" ht="52.5" customHeight="1" thickTop="1">
      <c r="A78" s="9"/>
      <c r="B78" s="12"/>
      <c r="C78" s="274" t="s">
        <v>48</v>
      </c>
      <c r="D78" s="275"/>
      <c r="E78" s="276"/>
      <c r="F78" s="276"/>
      <c r="G78" s="277"/>
      <c r="H78" s="278"/>
      <c r="I78" s="277"/>
      <c r="J78" s="277"/>
      <c r="K78" s="279"/>
      <c r="L78" s="280"/>
      <c r="M78" s="281" t="s">
        <v>49</v>
      </c>
      <c r="N78" s="281"/>
      <c r="O78" s="281"/>
      <c r="P78" s="281"/>
      <c r="Q78" s="281"/>
      <c r="R78" s="281"/>
      <c r="S78" s="247"/>
      <c r="T78" s="247"/>
      <c r="U78" s="247"/>
      <c r="V78" s="245"/>
      <c r="W78" s="38"/>
      <c r="X78" s="247"/>
      <c r="Y78" s="248"/>
      <c r="Z78" s="8"/>
      <c r="AA78" s="9"/>
      <c r="AB78" s="9"/>
      <c r="AC78" s="37"/>
      <c r="AD78" s="35"/>
      <c r="AE78" s="35"/>
      <c r="AF78" s="44"/>
      <c r="AG78" s="44"/>
      <c r="AH78" s="44"/>
      <c r="AI78" s="22"/>
      <c r="AJ78" s="43"/>
      <c r="AK78" s="38"/>
      <c r="AL78" s="5"/>
      <c r="AM78" s="5"/>
      <c r="AN78" s="5"/>
      <c r="AO78" s="5"/>
    </row>
    <row r="79" spans="1:21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</sheetData>
  <sheetProtection/>
  <mergeCells count="10">
    <mergeCell ref="C58:H58"/>
    <mergeCell ref="M21:R21"/>
    <mergeCell ref="M57:R57"/>
    <mergeCell ref="M78:R78"/>
    <mergeCell ref="C4:H4"/>
    <mergeCell ref="C22:H22"/>
    <mergeCell ref="A1:Y1"/>
    <mergeCell ref="A2:Y2"/>
    <mergeCell ref="A3:E3"/>
    <mergeCell ref="K3:Y3"/>
  </mergeCells>
  <printOptions/>
  <pageMargins left="0.3937007874015748" right="0.3937007874015748" top="0" bottom="0" header="0.5118110236220472" footer="0.8267716535433072"/>
  <pageSetup horizontalDpi="600" verticalDpi="600" orientation="landscape" paperSize="9" r:id="rId2"/>
  <rowBreaks count="3" manualBreakCount="3">
    <brk id="21" max="24" man="1"/>
    <brk id="50" max="24" man="1"/>
    <brk id="57" max="24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14</v>
      </c>
      <c r="B1" t="s">
        <v>15</v>
      </c>
      <c r="C1" s="72" t="s">
        <v>38</v>
      </c>
    </row>
    <row r="2" spans="2:3" ht="12.75">
      <c r="B2" t="s">
        <v>16</v>
      </c>
      <c r="C2" s="72" t="s">
        <v>39</v>
      </c>
    </row>
    <row r="3" spans="1:3" ht="12.75">
      <c r="A3" t="s">
        <v>17</v>
      </c>
      <c r="B3" t="s">
        <v>18</v>
      </c>
      <c r="C3" s="72" t="s">
        <v>54</v>
      </c>
    </row>
    <row r="4" spans="2:3" ht="12.75">
      <c r="B4" t="s">
        <v>19</v>
      </c>
      <c r="C4" s="72" t="s">
        <v>55</v>
      </c>
    </row>
    <row r="5" spans="2:3" ht="12.75">
      <c r="B5" t="s">
        <v>20</v>
      </c>
      <c r="C5" s="72" t="s">
        <v>56</v>
      </c>
    </row>
    <row r="6" spans="2:3" ht="12.75">
      <c r="B6" t="s">
        <v>21</v>
      </c>
      <c r="C6" s="72" t="s">
        <v>57</v>
      </c>
    </row>
    <row r="7" spans="1:3" ht="12.75">
      <c r="A7" s="72" t="s">
        <v>23</v>
      </c>
      <c r="B7" s="72" t="s">
        <v>24</v>
      </c>
      <c r="C7" s="72" t="s">
        <v>52</v>
      </c>
    </row>
    <row r="8" spans="2:3" ht="12.75">
      <c r="B8" s="72" t="s">
        <v>25</v>
      </c>
      <c r="C8" s="72" t="s">
        <v>51</v>
      </c>
    </row>
    <row r="9" spans="1:3" ht="12.75">
      <c r="A9" s="72" t="s">
        <v>26</v>
      </c>
      <c r="B9" s="74" t="s">
        <v>27</v>
      </c>
      <c r="C9" s="72" t="s">
        <v>11</v>
      </c>
    </row>
    <row r="10" spans="2:3" ht="12.75">
      <c r="B10" s="74" t="s">
        <v>28</v>
      </c>
      <c r="C10" s="72" t="s">
        <v>32</v>
      </c>
    </row>
    <row r="11" spans="2:3" ht="12.75">
      <c r="B11" s="74" t="s">
        <v>29</v>
      </c>
      <c r="C11" s="72" t="s">
        <v>36</v>
      </c>
    </row>
    <row r="12" spans="2:3" ht="12.75">
      <c r="B12" s="74" t="s">
        <v>30</v>
      </c>
      <c r="C12" s="72" t="s">
        <v>35</v>
      </c>
    </row>
    <row r="13" spans="2:3" ht="12.75">
      <c r="B13" s="74" t="s">
        <v>27</v>
      </c>
      <c r="C13" s="72" t="s">
        <v>9</v>
      </c>
    </row>
    <row r="14" spans="2:3" ht="12.75">
      <c r="B14" s="74" t="s">
        <v>28</v>
      </c>
      <c r="C14" s="72" t="s">
        <v>33</v>
      </c>
    </row>
    <row r="15" spans="2:3" ht="12.75">
      <c r="B15" s="74" t="s">
        <v>29</v>
      </c>
      <c r="C15" s="72" t="s">
        <v>37</v>
      </c>
    </row>
    <row r="16" spans="2:3" ht="12.75">
      <c r="B16" s="74" t="s">
        <v>30</v>
      </c>
      <c r="C16" s="72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1:AE84"/>
  <sheetViews>
    <sheetView view="pageBreakPreview" zoomScale="130" zoomScaleSheetLayoutView="130" workbookViewId="0" topLeftCell="A1">
      <selection activeCell="A77" sqref="A77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7.57421875" style="1" customWidth="1"/>
    <col min="4" max="4" width="24.00390625" style="1" customWidth="1"/>
    <col min="5" max="5" width="12.8515625" style="1" hidden="1" customWidth="1"/>
    <col min="6" max="6" width="9.8515625" style="1" hidden="1" customWidth="1"/>
    <col min="7" max="7" width="11.28125" style="1" customWidth="1"/>
    <col min="8" max="8" width="20.00390625" style="1" customWidth="1"/>
    <col min="9" max="9" width="24.57421875" style="1" hidden="1" customWidth="1"/>
    <col min="10" max="10" width="16.7109375" style="1" hidden="1" customWidth="1"/>
    <col min="11" max="11" width="0.71875" style="1" hidden="1" customWidth="1"/>
    <col min="12" max="12" width="7.7109375" style="1" customWidth="1"/>
    <col min="13" max="13" width="7.28125" style="1" customWidth="1"/>
    <col min="14" max="14" width="6.7109375" style="1" hidden="1" customWidth="1"/>
    <col min="15" max="15" width="8.00390625" style="1" hidden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4" customHeight="1">
      <c r="A1" s="228" t="s">
        <v>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26.25" customHeight="1">
      <c r="A2" s="229" t="s">
        <v>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30" customHeight="1">
      <c r="A3" s="230" t="s">
        <v>22</v>
      </c>
      <c r="B3" s="230"/>
      <c r="C3" s="230"/>
      <c r="D3" s="230"/>
      <c r="E3" s="24"/>
      <c r="F3" s="24"/>
      <c r="G3" s="24"/>
      <c r="H3" s="235" t="s">
        <v>77</v>
      </c>
      <c r="I3" s="235"/>
      <c r="J3" s="235"/>
      <c r="K3" s="235"/>
      <c r="L3" s="235"/>
      <c r="M3" s="235"/>
      <c r="N3" s="235"/>
      <c r="O3" s="235"/>
    </row>
    <row r="4" spans="2:31" ht="22.5" customHeight="1">
      <c r="B4" s="29"/>
      <c r="C4" s="227" t="s">
        <v>76</v>
      </c>
      <c r="D4" s="227"/>
      <c r="E4" s="227"/>
      <c r="F4" s="227"/>
      <c r="G4" s="227"/>
      <c r="H4" s="227"/>
      <c r="I4" s="227"/>
      <c r="J4" s="227"/>
      <c r="K4" s="29"/>
      <c r="L4" s="33" t="str">
        <f>const!C9</f>
        <v>500 метров</v>
      </c>
      <c r="M4" s="29"/>
      <c r="N4" s="29"/>
      <c r="O4" s="29"/>
      <c r="P4" s="6"/>
      <c r="Q4" s="1">
        <v>41.5</v>
      </c>
      <c r="S4" s="5"/>
      <c r="T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</row>
    <row r="5" spans="1:31" ht="15.75" customHeight="1" thickBot="1">
      <c r="A5" s="100" t="s">
        <v>4</v>
      </c>
      <c r="B5" s="100" t="s">
        <v>0</v>
      </c>
      <c r="C5" s="99" t="s">
        <v>6</v>
      </c>
      <c r="D5" s="100" t="s">
        <v>2</v>
      </c>
      <c r="E5" s="100"/>
      <c r="F5" s="100" t="s">
        <v>1</v>
      </c>
      <c r="G5" s="100" t="s">
        <v>187</v>
      </c>
      <c r="H5" s="100" t="s">
        <v>40</v>
      </c>
      <c r="I5" s="100"/>
      <c r="J5" s="100" t="s">
        <v>7</v>
      </c>
      <c r="K5" s="100"/>
      <c r="L5" s="101" t="s">
        <v>3</v>
      </c>
      <c r="M5" s="101" t="s">
        <v>8</v>
      </c>
      <c r="N5" s="101" t="s">
        <v>12</v>
      </c>
      <c r="O5" s="100" t="s">
        <v>5</v>
      </c>
      <c r="P5" s="6"/>
      <c r="Q5" s="34"/>
      <c r="R5" s="34"/>
      <c r="S5" s="5"/>
      <c r="T5" s="5"/>
      <c r="U5" s="5"/>
      <c r="V5" s="5"/>
      <c r="W5" s="12"/>
      <c r="X5" s="5"/>
      <c r="Y5" s="5"/>
      <c r="Z5" s="5"/>
      <c r="AA5" s="5"/>
      <c r="AB5" s="5"/>
      <c r="AC5" s="5"/>
      <c r="AD5" s="5"/>
      <c r="AE5" s="5"/>
    </row>
    <row r="6" spans="1:31" ht="15.75" customHeight="1" thickTop="1">
      <c r="A6" s="9">
        <v>1</v>
      </c>
      <c r="B6" s="12">
        <v>55</v>
      </c>
      <c r="C6" s="12" t="s">
        <v>59</v>
      </c>
      <c r="D6" s="30" t="s">
        <v>117</v>
      </c>
      <c r="E6" s="54"/>
      <c r="F6" s="31"/>
      <c r="G6" s="31">
        <v>80</v>
      </c>
      <c r="H6" s="31" t="s">
        <v>65</v>
      </c>
      <c r="I6" s="26"/>
      <c r="J6" s="22"/>
      <c r="K6" s="14"/>
      <c r="L6" s="118">
        <v>67.46</v>
      </c>
      <c r="M6" s="45">
        <f aca="true" t="shared" si="0" ref="M6:M12">L6</f>
        <v>67.46</v>
      </c>
      <c r="N6" s="108">
        <f aca="true" t="shared" si="1" ref="N6:N32">L6-L$6</f>
        <v>0</v>
      </c>
      <c r="O6" s="9" t="str">
        <f aca="true" t="shared" si="2" ref="O6:O26">IF(K6&lt;=44.1,"КМС",IF(K6&lt;=46.9,"I разр.",IF(K6&lt;=49.7,"II разр.",IF(K6&lt;=53.2,"III разр.",IF(K6&lt;=57.4,"I юн.",IF(K6&lt;=63,"II юн.",IF(K6&lt;=70,"III юн.","")))))))</f>
        <v>КМС</v>
      </c>
      <c r="P6" s="6"/>
      <c r="Q6" s="34"/>
      <c r="R6" s="34"/>
      <c r="S6" s="5"/>
      <c r="T6" s="5"/>
      <c r="U6" s="5"/>
      <c r="V6" s="5"/>
      <c r="W6" s="12"/>
      <c r="X6" s="5"/>
      <c r="Y6" s="5"/>
      <c r="Z6" s="5"/>
      <c r="AA6" s="5"/>
      <c r="AB6" s="5"/>
      <c r="AC6" s="5"/>
      <c r="AD6" s="5"/>
      <c r="AE6" s="5"/>
    </row>
    <row r="7" spans="1:31" ht="15.75" customHeight="1" thickBot="1">
      <c r="A7" s="63">
        <v>2</v>
      </c>
      <c r="B7" s="64">
        <v>54</v>
      </c>
      <c r="C7" s="64" t="s">
        <v>58</v>
      </c>
      <c r="D7" s="69" t="s">
        <v>116</v>
      </c>
      <c r="E7" s="66"/>
      <c r="F7" s="67"/>
      <c r="G7" s="64">
        <v>80</v>
      </c>
      <c r="H7" s="64" t="s">
        <v>64</v>
      </c>
      <c r="I7" s="69"/>
      <c r="J7" s="70"/>
      <c r="K7" s="115"/>
      <c r="L7" s="146">
        <v>102.4</v>
      </c>
      <c r="M7" s="71">
        <f t="shared" si="0"/>
        <v>102.4</v>
      </c>
      <c r="N7" s="57">
        <f t="shared" si="1"/>
        <v>34.94000000000001</v>
      </c>
      <c r="O7" s="9" t="str">
        <f t="shared" si="2"/>
        <v>КМС</v>
      </c>
      <c r="P7" s="6"/>
      <c r="Q7" s="34"/>
      <c r="R7" s="34"/>
      <c r="S7" s="5"/>
      <c r="T7" s="5"/>
      <c r="U7" s="5"/>
      <c r="V7" s="5"/>
      <c r="W7" s="12"/>
      <c r="X7" s="5"/>
      <c r="Y7" s="5"/>
      <c r="Z7" s="5"/>
      <c r="AA7" s="5"/>
      <c r="AB7" s="5"/>
      <c r="AC7" s="5"/>
      <c r="AD7" s="5"/>
      <c r="AE7" s="5"/>
    </row>
    <row r="8" spans="1:31" ht="15.75" customHeight="1" thickTop="1">
      <c r="A8" s="145">
        <v>1</v>
      </c>
      <c r="B8" s="49">
        <v>53</v>
      </c>
      <c r="C8" s="49" t="s">
        <v>59</v>
      </c>
      <c r="D8" s="58" t="s">
        <v>119</v>
      </c>
      <c r="E8" s="59"/>
      <c r="F8" s="60"/>
      <c r="G8" s="60">
        <v>75</v>
      </c>
      <c r="H8" s="60" t="s">
        <v>66</v>
      </c>
      <c r="I8" s="78"/>
      <c r="J8" s="73"/>
      <c r="K8" s="157"/>
      <c r="L8" s="118">
        <v>51.76</v>
      </c>
      <c r="M8" s="45">
        <f t="shared" si="0"/>
        <v>51.76</v>
      </c>
      <c r="N8" s="57">
        <f t="shared" si="1"/>
        <v>-15.699999999999996</v>
      </c>
      <c r="O8" s="9" t="str">
        <f t="shared" si="2"/>
        <v>КМС</v>
      </c>
      <c r="P8" s="6"/>
      <c r="Q8" s="34"/>
      <c r="R8" s="34"/>
      <c r="S8" s="5"/>
      <c r="T8" s="5"/>
      <c r="U8" s="5"/>
      <c r="V8" s="5"/>
      <c r="W8" s="12"/>
      <c r="X8" s="5"/>
      <c r="Y8" s="5"/>
      <c r="Z8" s="5"/>
      <c r="AA8" s="5"/>
      <c r="AB8" s="5"/>
      <c r="AC8" s="5"/>
      <c r="AD8" s="5"/>
      <c r="AE8" s="5"/>
    </row>
    <row r="9" spans="1:31" ht="15.75" customHeight="1">
      <c r="A9" s="9">
        <v>2</v>
      </c>
      <c r="B9" s="12">
        <v>52</v>
      </c>
      <c r="C9" s="12" t="s">
        <v>58</v>
      </c>
      <c r="D9" s="26" t="s">
        <v>120</v>
      </c>
      <c r="E9" s="54"/>
      <c r="F9" s="31"/>
      <c r="G9" s="12">
        <v>75</v>
      </c>
      <c r="H9" s="12" t="s">
        <v>61</v>
      </c>
      <c r="I9" s="26"/>
      <c r="J9" s="22"/>
      <c r="K9" s="13"/>
      <c r="L9" s="119">
        <v>52.05</v>
      </c>
      <c r="M9" s="38">
        <f t="shared" si="0"/>
        <v>52.05</v>
      </c>
      <c r="N9" s="57">
        <f t="shared" si="1"/>
        <v>-15.409999999999997</v>
      </c>
      <c r="O9" s="9" t="str">
        <f t="shared" si="2"/>
        <v>КМС</v>
      </c>
      <c r="P9" s="6"/>
      <c r="Q9" s="34"/>
      <c r="R9" s="34"/>
      <c r="S9" s="5"/>
      <c r="T9" s="5"/>
      <c r="U9" s="5"/>
      <c r="V9" s="5"/>
      <c r="W9" s="12"/>
      <c r="X9" s="5"/>
      <c r="Y9" s="5"/>
      <c r="Z9" s="5"/>
      <c r="AA9" s="5"/>
      <c r="AB9" s="5"/>
      <c r="AC9" s="5"/>
      <c r="AD9" s="5"/>
      <c r="AE9" s="5"/>
    </row>
    <row r="10" spans="1:31" ht="15.75" customHeight="1">
      <c r="A10" s="9">
        <v>3</v>
      </c>
      <c r="B10" s="12">
        <v>49</v>
      </c>
      <c r="C10" s="12" t="s">
        <v>58</v>
      </c>
      <c r="D10" s="26" t="s">
        <v>122</v>
      </c>
      <c r="E10" s="54"/>
      <c r="F10" s="31"/>
      <c r="G10" s="12">
        <v>75</v>
      </c>
      <c r="H10" s="12" t="s">
        <v>64</v>
      </c>
      <c r="I10" s="26"/>
      <c r="J10" s="22"/>
      <c r="K10" s="14"/>
      <c r="L10" s="119">
        <v>55.83</v>
      </c>
      <c r="M10" s="38">
        <f t="shared" si="0"/>
        <v>55.83</v>
      </c>
      <c r="N10" s="57">
        <f t="shared" si="1"/>
        <v>-11.629999999999995</v>
      </c>
      <c r="O10" s="9" t="str">
        <f t="shared" si="2"/>
        <v>КМС</v>
      </c>
      <c r="P10" s="6"/>
      <c r="Q10" s="34"/>
      <c r="R10" s="34"/>
      <c r="S10" s="5"/>
      <c r="T10" s="5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</row>
    <row r="11" spans="1:31" ht="15.75" customHeight="1">
      <c r="A11" s="9">
        <v>4</v>
      </c>
      <c r="B11" s="12">
        <v>50</v>
      </c>
      <c r="C11" s="12" t="s">
        <v>58</v>
      </c>
      <c r="D11" s="26" t="s">
        <v>118</v>
      </c>
      <c r="E11" s="54"/>
      <c r="F11" s="31"/>
      <c r="G11" s="12">
        <v>75</v>
      </c>
      <c r="H11" s="12" t="s">
        <v>64</v>
      </c>
      <c r="I11" s="26"/>
      <c r="J11" s="22"/>
      <c r="K11" s="13"/>
      <c r="L11" s="119">
        <v>59.75</v>
      </c>
      <c r="M11" s="38">
        <f t="shared" si="0"/>
        <v>59.75</v>
      </c>
      <c r="N11" s="57">
        <f t="shared" si="1"/>
        <v>-7.709999999999994</v>
      </c>
      <c r="O11" s="9" t="str">
        <f t="shared" si="2"/>
        <v>КМС</v>
      </c>
      <c r="P11" s="6"/>
      <c r="Q11" s="34"/>
      <c r="R11" s="34"/>
      <c r="S11" s="5"/>
      <c r="T11" s="5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</row>
    <row r="12" spans="1:31" ht="15.75" customHeight="1" thickBot="1">
      <c r="A12" s="63">
        <v>5</v>
      </c>
      <c r="B12" s="64">
        <v>51</v>
      </c>
      <c r="C12" s="64" t="s">
        <v>59</v>
      </c>
      <c r="D12" s="65" t="s">
        <v>121</v>
      </c>
      <c r="E12" s="66"/>
      <c r="F12" s="67"/>
      <c r="G12" s="67">
        <v>75</v>
      </c>
      <c r="H12" s="67" t="s">
        <v>64</v>
      </c>
      <c r="I12" s="69"/>
      <c r="J12" s="70"/>
      <c r="K12" s="115"/>
      <c r="L12" s="146">
        <v>77.97</v>
      </c>
      <c r="M12" s="71">
        <f t="shared" si="0"/>
        <v>77.97</v>
      </c>
      <c r="N12" s="57">
        <f t="shared" si="1"/>
        <v>10.510000000000005</v>
      </c>
      <c r="O12" s="9" t="str">
        <f t="shared" si="2"/>
        <v>КМС</v>
      </c>
      <c r="P12" s="6"/>
      <c r="Q12" s="34"/>
      <c r="R12" s="34"/>
      <c r="S12" s="5"/>
      <c r="T12" s="5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</row>
    <row r="13" spans="1:31" ht="15.75" customHeight="1" thickBot="1" thickTop="1">
      <c r="A13" s="136"/>
      <c r="B13" s="137">
        <v>48</v>
      </c>
      <c r="C13" s="137" t="s">
        <v>59</v>
      </c>
      <c r="D13" s="158" t="s">
        <v>123</v>
      </c>
      <c r="E13" s="139"/>
      <c r="F13" s="140"/>
      <c r="G13" s="140">
        <v>70</v>
      </c>
      <c r="H13" s="140" t="s">
        <v>67</v>
      </c>
      <c r="I13" s="138"/>
      <c r="J13" s="147"/>
      <c r="K13" s="159"/>
      <c r="L13" s="143" t="s">
        <v>69</v>
      </c>
      <c r="M13" s="144"/>
      <c r="N13" s="57" t="e">
        <f t="shared" si="1"/>
        <v>#VALUE!</v>
      </c>
      <c r="O13" s="9" t="str">
        <f t="shared" si="2"/>
        <v>КМС</v>
      </c>
      <c r="P13" s="6"/>
      <c r="Q13" s="34"/>
      <c r="R13" s="34"/>
      <c r="S13" s="5"/>
      <c r="T13" s="5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</row>
    <row r="14" spans="1:31" ht="15.75" customHeight="1" thickTop="1">
      <c r="A14" s="145">
        <v>1</v>
      </c>
      <c r="B14" s="49">
        <v>47</v>
      </c>
      <c r="C14" s="49" t="s">
        <v>58</v>
      </c>
      <c r="D14" s="78" t="s">
        <v>132</v>
      </c>
      <c r="E14" s="59"/>
      <c r="F14" s="60"/>
      <c r="G14" s="60">
        <v>65</v>
      </c>
      <c r="H14" s="60" t="s">
        <v>189</v>
      </c>
      <c r="I14" s="49"/>
      <c r="J14" s="49"/>
      <c r="K14" s="145"/>
      <c r="L14" s="118">
        <v>45.64</v>
      </c>
      <c r="M14" s="45">
        <f aca="true" t="shared" si="3" ref="M14:M37">L14</f>
        <v>45.64</v>
      </c>
      <c r="N14" s="57">
        <f t="shared" si="1"/>
        <v>-21.819999999999993</v>
      </c>
      <c r="O14" s="9" t="str">
        <f t="shared" si="2"/>
        <v>КМС</v>
      </c>
      <c r="P14" s="6"/>
      <c r="Q14" s="34"/>
      <c r="R14" s="34"/>
      <c r="S14" s="5"/>
      <c r="T14" s="5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</row>
    <row r="15" spans="1:31" ht="15.75" customHeight="1">
      <c r="A15" s="9">
        <v>2</v>
      </c>
      <c r="B15" s="12">
        <v>40</v>
      </c>
      <c r="C15" s="12" t="s">
        <v>59</v>
      </c>
      <c r="D15" s="30" t="s">
        <v>133</v>
      </c>
      <c r="E15" s="54"/>
      <c r="F15" s="31"/>
      <c r="G15" s="31">
        <v>65</v>
      </c>
      <c r="H15" s="31" t="s">
        <v>67</v>
      </c>
      <c r="I15" s="12"/>
      <c r="J15" s="12"/>
      <c r="K15" s="151"/>
      <c r="L15" s="119">
        <v>47.45</v>
      </c>
      <c r="M15" s="38">
        <f t="shared" si="3"/>
        <v>47.45</v>
      </c>
      <c r="N15" s="57">
        <f t="shared" si="1"/>
        <v>-20.00999999999999</v>
      </c>
      <c r="O15" s="9" t="str">
        <f t="shared" si="2"/>
        <v>КМС</v>
      </c>
      <c r="P15" s="6"/>
      <c r="Q15" s="34"/>
      <c r="R15" s="34"/>
      <c r="S15" s="5"/>
      <c r="T15" s="5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</row>
    <row r="16" spans="1:31" ht="15.75" customHeight="1">
      <c r="A16" s="9">
        <v>3</v>
      </c>
      <c r="B16" s="12">
        <v>39</v>
      </c>
      <c r="C16" s="12" t="s">
        <v>59</v>
      </c>
      <c r="D16" s="30" t="s">
        <v>129</v>
      </c>
      <c r="E16" s="54"/>
      <c r="F16" s="31"/>
      <c r="G16" s="31">
        <v>65</v>
      </c>
      <c r="H16" s="31" t="s">
        <v>67</v>
      </c>
      <c r="I16" s="12"/>
      <c r="J16" s="12"/>
      <c r="K16" s="9"/>
      <c r="L16" s="119">
        <v>48.24</v>
      </c>
      <c r="M16" s="38">
        <f t="shared" si="3"/>
        <v>48.24</v>
      </c>
      <c r="N16" s="57">
        <f t="shared" si="1"/>
        <v>-19.21999999999999</v>
      </c>
      <c r="O16" s="9" t="str">
        <f t="shared" si="2"/>
        <v>КМС</v>
      </c>
      <c r="P16" s="6"/>
      <c r="Q16" s="34"/>
      <c r="R16" s="34"/>
      <c r="S16" s="5"/>
      <c r="T16" s="5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</row>
    <row r="17" spans="1:31" ht="15.75" customHeight="1">
      <c r="A17" s="9">
        <v>4</v>
      </c>
      <c r="B17" s="12">
        <v>41</v>
      </c>
      <c r="C17" s="12" t="s">
        <v>59</v>
      </c>
      <c r="D17" s="30" t="s">
        <v>127</v>
      </c>
      <c r="E17" s="54"/>
      <c r="F17" s="31"/>
      <c r="G17" s="31">
        <v>65</v>
      </c>
      <c r="H17" s="31" t="s">
        <v>64</v>
      </c>
      <c r="I17" s="12"/>
      <c r="J17" s="12"/>
      <c r="K17" s="9"/>
      <c r="L17" s="119">
        <v>48.77</v>
      </c>
      <c r="M17" s="38">
        <f t="shared" si="3"/>
        <v>48.77</v>
      </c>
      <c r="N17" s="57">
        <f t="shared" si="1"/>
        <v>-18.68999999999999</v>
      </c>
      <c r="O17" s="9" t="str">
        <f t="shared" si="2"/>
        <v>КМС</v>
      </c>
      <c r="P17" s="6"/>
      <c r="Q17" s="34"/>
      <c r="R17" s="34"/>
      <c r="S17" s="5"/>
      <c r="T17" s="5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</row>
    <row r="18" spans="1:31" ht="15.75" customHeight="1">
      <c r="A18" s="9">
        <v>5</v>
      </c>
      <c r="B18" s="12">
        <v>43</v>
      </c>
      <c r="C18" s="12" t="s">
        <v>59</v>
      </c>
      <c r="D18" s="30" t="s">
        <v>131</v>
      </c>
      <c r="E18" s="54"/>
      <c r="F18" s="31"/>
      <c r="G18" s="31">
        <v>65</v>
      </c>
      <c r="H18" s="31" t="s">
        <v>64</v>
      </c>
      <c r="I18" s="12"/>
      <c r="J18" s="12"/>
      <c r="K18" s="151"/>
      <c r="L18" s="119">
        <v>49.51</v>
      </c>
      <c r="M18" s="38">
        <f t="shared" si="3"/>
        <v>49.51</v>
      </c>
      <c r="N18" s="57">
        <f t="shared" si="1"/>
        <v>-17.949999999999996</v>
      </c>
      <c r="O18" s="9" t="str">
        <f t="shared" si="2"/>
        <v>КМС</v>
      </c>
      <c r="P18" s="6"/>
      <c r="Q18" s="34"/>
      <c r="R18" s="34"/>
      <c r="S18" s="5"/>
      <c r="T18" s="5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</row>
    <row r="19" spans="1:31" ht="15.75" customHeight="1">
      <c r="A19" s="9">
        <v>6</v>
      </c>
      <c r="B19" s="12">
        <v>42</v>
      </c>
      <c r="C19" s="12" t="s">
        <v>58</v>
      </c>
      <c r="D19" s="26" t="s">
        <v>130</v>
      </c>
      <c r="E19" s="54"/>
      <c r="F19" s="31"/>
      <c r="G19" s="12">
        <v>65</v>
      </c>
      <c r="H19" s="12" t="s">
        <v>188</v>
      </c>
      <c r="I19" s="12"/>
      <c r="J19" s="12"/>
      <c r="K19" s="9"/>
      <c r="L19" s="119">
        <v>49.56</v>
      </c>
      <c r="M19" s="38">
        <f t="shared" si="3"/>
        <v>49.56</v>
      </c>
      <c r="N19" s="57">
        <f t="shared" si="1"/>
        <v>-17.89999999999999</v>
      </c>
      <c r="O19" s="9" t="str">
        <f t="shared" si="2"/>
        <v>КМС</v>
      </c>
      <c r="P19" s="6"/>
      <c r="Q19" s="34"/>
      <c r="R19" s="34"/>
      <c r="S19" s="5"/>
      <c r="T19" s="5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</row>
    <row r="20" spans="1:31" ht="15.75" customHeight="1">
      <c r="A20" s="9">
        <v>7</v>
      </c>
      <c r="B20" s="12">
        <v>44</v>
      </c>
      <c r="C20" s="12" t="s">
        <v>58</v>
      </c>
      <c r="D20" s="26" t="s">
        <v>126</v>
      </c>
      <c r="E20" s="54"/>
      <c r="F20" s="31"/>
      <c r="G20" s="12">
        <v>65</v>
      </c>
      <c r="H20" s="12" t="s">
        <v>64</v>
      </c>
      <c r="I20" s="12"/>
      <c r="J20" s="12"/>
      <c r="K20" s="151"/>
      <c r="L20" s="119">
        <v>49.72</v>
      </c>
      <c r="M20" s="38">
        <f t="shared" si="3"/>
        <v>49.72</v>
      </c>
      <c r="N20" s="57">
        <f t="shared" si="1"/>
        <v>-17.739999999999995</v>
      </c>
      <c r="O20" s="9" t="str">
        <f t="shared" si="2"/>
        <v>КМС</v>
      </c>
      <c r="P20" s="6"/>
      <c r="Q20" s="34"/>
      <c r="R20" s="34"/>
      <c r="S20" s="5"/>
      <c r="T20" s="5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</row>
    <row r="21" spans="1:31" ht="15.75" customHeight="1">
      <c r="A21" s="9">
        <v>8</v>
      </c>
      <c r="B21" s="12">
        <v>46</v>
      </c>
      <c r="C21" s="12" t="s">
        <v>59</v>
      </c>
      <c r="D21" s="30" t="s">
        <v>125</v>
      </c>
      <c r="E21" s="54"/>
      <c r="F21" s="31"/>
      <c r="G21" s="31">
        <v>65</v>
      </c>
      <c r="H21" s="31" t="s">
        <v>66</v>
      </c>
      <c r="I21" s="12"/>
      <c r="J21" s="12"/>
      <c r="K21" s="151"/>
      <c r="L21" s="119">
        <v>50.09</v>
      </c>
      <c r="M21" s="38">
        <f t="shared" si="3"/>
        <v>50.09</v>
      </c>
      <c r="N21" s="57">
        <f t="shared" si="1"/>
        <v>-17.36999999999999</v>
      </c>
      <c r="O21" s="9" t="str">
        <f t="shared" si="2"/>
        <v>КМС</v>
      </c>
      <c r="P21" s="6"/>
      <c r="Q21" s="34"/>
      <c r="R21" s="34"/>
      <c r="S21" s="5"/>
      <c r="T21" s="5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</row>
    <row r="22" spans="1:31" ht="15.75" customHeight="1">
      <c r="A22" s="9">
        <v>9</v>
      </c>
      <c r="B22" s="12">
        <v>45</v>
      </c>
      <c r="C22" s="12" t="s">
        <v>58</v>
      </c>
      <c r="D22" s="26" t="s">
        <v>124</v>
      </c>
      <c r="E22" s="54"/>
      <c r="F22" s="31"/>
      <c r="G22" s="31">
        <v>65</v>
      </c>
      <c r="H22" s="31" t="s">
        <v>67</v>
      </c>
      <c r="I22" s="26"/>
      <c r="J22" s="22"/>
      <c r="K22" s="14"/>
      <c r="L22" s="119">
        <v>52.45</v>
      </c>
      <c r="M22" s="38">
        <f t="shared" si="3"/>
        <v>52.45</v>
      </c>
      <c r="N22" s="57">
        <f t="shared" si="1"/>
        <v>-15.009999999999991</v>
      </c>
      <c r="O22" s="9" t="str">
        <f t="shared" si="2"/>
        <v>КМС</v>
      </c>
      <c r="P22" s="6"/>
      <c r="Q22" s="34"/>
      <c r="R22" s="34"/>
      <c r="S22" s="5"/>
      <c r="T22" s="5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</row>
    <row r="23" spans="1:31" ht="15.75" customHeight="1" thickBot="1">
      <c r="A23" s="63">
        <v>10</v>
      </c>
      <c r="B23" s="64">
        <v>37</v>
      </c>
      <c r="C23" s="64" t="s">
        <v>58</v>
      </c>
      <c r="D23" s="69" t="s">
        <v>128</v>
      </c>
      <c r="E23" s="66"/>
      <c r="F23" s="67"/>
      <c r="G23" s="67">
        <v>65</v>
      </c>
      <c r="H23" s="67" t="s">
        <v>67</v>
      </c>
      <c r="I23" s="64"/>
      <c r="J23" s="64"/>
      <c r="K23" s="160"/>
      <c r="L23" s="146">
        <v>55.02</v>
      </c>
      <c r="M23" s="71">
        <f t="shared" si="3"/>
        <v>55.02</v>
      </c>
      <c r="N23" s="57">
        <f t="shared" si="1"/>
        <v>-12.43999999999999</v>
      </c>
      <c r="O23" s="9" t="str">
        <f t="shared" si="2"/>
        <v>КМС</v>
      </c>
      <c r="P23" s="6"/>
      <c r="Q23" s="34"/>
      <c r="R23" s="34"/>
      <c r="S23" s="5"/>
      <c r="T23" s="5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</row>
    <row r="24" spans="1:31" ht="15.75" customHeight="1" thickTop="1">
      <c r="A24" s="145">
        <v>1</v>
      </c>
      <c r="B24" s="49">
        <v>35</v>
      </c>
      <c r="C24" s="49" t="s">
        <v>59</v>
      </c>
      <c r="D24" s="58" t="s">
        <v>135</v>
      </c>
      <c r="E24" s="59"/>
      <c r="F24" s="60"/>
      <c r="G24" s="60">
        <v>60</v>
      </c>
      <c r="H24" s="60" t="s">
        <v>62</v>
      </c>
      <c r="I24" s="49"/>
      <c r="J24" s="49"/>
      <c r="K24" s="145"/>
      <c r="L24" s="118">
        <v>48.13</v>
      </c>
      <c r="M24" s="45">
        <f t="shared" si="3"/>
        <v>48.13</v>
      </c>
      <c r="N24" s="57">
        <f t="shared" si="1"/>
        <v>-19.32999999999999</v>
      </c>
      <c r="O24" s="9" t="str">
        <f t="shared" si="2"/>
        <v>КМС</v>
      </c>
      <c r="P24" s="6"/>
      <c r="Q24" s="34"/>
      <c r="R24" s="34"/>
      <c r="S24" s="5"/>
      <c r="T24" s="5"/>
      <c r="U24" s="5"/>
      <c r="V24" s="5"/>
      <c r="W24" s="12"/>
      <c r="X24" s="5"/>
      <c r="Y24" s="5"/>
      <c r="Z24" s="5"/>
      <c r="AA24" s="5"/>
      <c r="AB24" s="5"/>
      <c r="AC24" s="5"/>
      <c r="AD24" s="5"/>
      <c r="AE24" s="5"/>
    </row>
    <row r="25" spans="1:31" ht="15.75" customHeight="1" thickBot="1">
      <c r="A25" s="63">
        <v>2</v>
      </c>
      <c r="B25" s="64">
        <v>36</v>
      </c>
      <c r="C25" s="64" t="s">
        <v>58</v>
      </c>
      <c r="D25" s="69" t="s">
        <v>134</v>
      </c>
      <c r="E25" s="66"/>
      <c r="F25" s="67"/>
      <c r="G25" s="64">
        <v>60</v>
      </c>
      <c r="H25" s="64" t="s">
        <v>64</v>
      </c>
      <c r="I25" s="64"/>
      <c r="J25" s="64"/>
      <c r="K25" s="63"/>
      <c r="L25" s="146">
        <v>49.6</v>
      </c>
      <c r="M25" s="71">
        <f t="shared" si="3"/>
        <v>49.6</v>
      </c>
      <c r="N25" s="57">
        <f t="shared" si="1"/>
        <v>-17.859999999999992</v>
      </c>
      <c r="O25" s="9" t="str">
        <f t="shared" si="2"/>
        <v>КМС</v>
      </c>
      <c r="P25" s="6"/>
      <c r="Q25" s="34"/>
      <c r="R25" s="34"/>
      <c r="S25" s="5"/>
      <c r="T25" s="5"/>
      <c r="U25" s="5"/>
      <c r="V25" s="5"/>
      <c r="W25" s="12"/>
      <c r="X25" s="5"/>
      <c r="Y25" s="5"/>
      <c r="Z25" s="5"/>
      <c r="AA25" s="5"/>
      <c r="AB25" s="5"/>
      <c r="AC25" s="5"/>
      <c r="AD25" s="5"/>
      <c r="AE25" s="5"/>
    </row>
    <row r="26" spans="1:31" ht="15.75" customHeight="1" thickTop="1">
      <c r="A26" s="9">
        <v>1</v>
      </c>
      <c r="B26" s="12">
        <v>32</v>
      </c>
      <c r="C26" s="12" t="s">
        <v>58</v>
      </c>
      <c r="D26" s="30" t="s">
        <v>138</v>
      </c>
      <c r="E26" s="54"/>
      <c r="F26" s="31"/>
      <c r="G26" s="31">
        <v>55</v>
      </c>
      <c r="H26" s="31" t="s">
        <v>67</v>
      </c>
      <c r="I26" s="12"/>
      <c r="J26" s="12"/>
      <c r="K26" s="9"/>
      <c r="L26" s="119">
        <v>42.61</v>
      </c>
      <c r="M26" s="38">
        <f t="shared" si="3"/>
        <v>42.61</v>
      </c>
      <c r="N26" s="57">
        <f t="shared" si="1"/>
        <v>-24.849999999999994</v>
      </c>
      <c r="O26" s="9" t="str">
        <f t="shared" si="2"/>
        <v>КМС</v>
      </c>
      <c r="P26" s="6"/>
      <c r="Q26" s="34"/>
      <c r="R26" s="34"/>
      <c r="S26" s="5"/>
      <c r="T26" s="5"/>
      <c r="U26" s="5"/>
      <c r="V26" s="5"/>
      <c r="W26" s="12"/>
      <c r="X26" s="5"/>
      <c r="Y26" s="5"/>
      <c r="Z26" s="5"/>
      <c r="AA26" s="5"/>
      <c r="AB26" s="5"/>
      <c r="AC26" s="5"/>
      <c r="AD26" s="5"/>
      <c r="AE26" s="5"/>
    </row>
    <row r="27" spans="1:31" ht="15.75" customHeight="1">
      <c r="A27" s="9">
        <v>2</v>
      </c>
      <c r="B27" s="12">
        <v>31</v>
      </c>
      <c r="C27" s="12" t="s">
        <v>59</v>
      </c>
      <c r="D27" s="30" t="s">
        <v>139</v>
      </c>
      <c r="E27" s="54"/>
      <c r="F27" s="31"/>
      <c r="G27" s="31">
        <v>55</v>
      </c>
      <c r="H27" s="31" t="s">
        <v>62</v>
      </c>
      <c r="I27" s="12"/>
      <c r="J27" s="12"/>
      <c r="K27" s="9"/>
      <c r="L27" s="119">
        <v>46.62</v>
      </c>
      <c r="M27" s="38">
        <f t="shared" si="3"/>
        <v>46.62</v>
      </c>
      <c r="N27" s="57">
        <f t="shared" si="1"/>
        <v>-20.839999999999996</v>
      </c>
      <c r="O27" s="9"/>
      <c r="P27" s="6"/>
      <c r="Q27" s="34"/>
      <c r="R27" s="34"/>
      <c r="S27" s="5"/>
      <c r="T27" s="5"/>
      <c r="U27" s="5"/>
      <c r="V27" s="5"/>
      <c r="W27" s="12"/>
      <c r="X27" s="5"/>
      <c r="Y27" s="5"/>
      <c r="Z27" s="5"/>
      <c r="AA27" s="5"/>
      <c r="AB27" s="5"/>
      <c r="AC27" s="5"/>
      <c r="AD27" s="5"/>
      <c r="AE27" s="5"/>
    </row>
    <row r="28" spans="1:31" ht="15.75" customHeight="1">
      <c r="A28" s="9">
        <v>3</v>
      </c>
      <c r="B28" s="12">
        <v>34</v>
      </c>
      <c r="C28" s="12" t="s">
        <v>59</v>
      </c>
      <c r="D28" s="30" t="s">
        <v>137</v>
      </c>
      <c r="E28" s="54"/>
      <c r="F28" s="31"/>
      <c r="G28" s="31">
        <v>55</v>
      </c>
      <c r="H28" s="31" t="s">
        <v>188</v>
      </c>
      <c r="I28" s="12"/>
      <c r="J28" s="12"/>
      <c r="K28" s="9"/>
      <c r="L28" s="119">
        <v>47.46</v>
      </c>
      <c r="M28" s="38">
        <f t="shared" si="3"/>
        <v>47.46</v>
      </c>
      <c r="N28" s="57">
        <f t="shared" si="1"/>
        <v>-19.999999999999993</v>
      </c>
      <c r="O28" s="9"/>
      <c r="P28" s="6"/>
      <c r="Q28" s="34"/>
      <c r="R28" s="34"/>
      <c r="S28" s="5"/>
      <c r="T28" s="5"/>
      <c r="U28" s="5"/>
      <c r="V28" s="5"/>
      <c r="W28" s="12"/>
      <c r="X28" s="5"/>
      <c r="Y28" s="5"/>
      <c r="Z28" s="5"/>
      <c r="AA28" s="5"/>
      <c r="AB28" s="5"/>
      <c r="AC28" s="5"/>
      <c r="AD28" s="5"/>
      <c r="AE28" s="5"/>
    </row>
    <row r="29" spans="1:31" ht="15.75" customHeight="1" thickBot="1">
      <c r="A29" s="63">
        <v>4</v>
      </c>
      <c r="B29" s="64">
        <v>33</v>
      </c>
      <c r="C29" s="64" t="s">
        <v>58</v>
      </c>
      <c r="D29" s="65" t="s">
        <v>136</v>
      </c>
      <c r="E29" s="66"/>
      <c r="F29" s="67"/>
      <c r="G29" s="67">
        <v>55</v>
      </c>
      <c r="H29" s="67" t="s">
        <v>62</v>
      </c>
      <c r="I29" s="64"/>
      <c r="J29" s="64"/>
      <c r="K29" s="160"/>
      <c r="L29" s="146">
        <v>48.96</v>
      </c>
      <c r="M29" s="71">
        <f t="shared" si="3"/>
        <v>48.96</v>
      </c>
      <c r="N29" s="57">
        <f t="shared" si="1"/>
        <v>-18.499999999999993</v>
      </c>
      <c r="O29" s="9"/>
      <c r="P29" s="6"/>
      <c r="Q29" s="34"/>
      <c r="R29" s="34"/>
      <c r="S29" s="5"/>
      <c r="T29" s="5"/>
      <c r="U29" s="5"/>
      <c r="V29" s="5"/>
      <c r="W29" s="12"/>
      <c r="X29" s="5"/>
      <c r="Y29" s="5"/>
      <c r="Z29" s="5"/>
      <c r="AA29" s="5"/>
      <c r="AB29" s="5"/>
      <c r="AC29" s="5"/>
      <c r="AD29" s="5"/>
      <c r="AE29" s="5"/>
    </row>
    <row r="30" spans="1:31" ht="15.75" customHeight="1" thickTop="1">
      <c r="A30" s="145">
        <v>1</v>
      </c>
      <c r="B30" s="49">
        <v>25</v>
      </c>
      <c r="C30" s="49" t="s">
        <v>58</v>
      </c>
      <c r="D30" s="58" t="s">
        <v>144</v>
      </c>
      <c r="E30" s="59"/>
      <c r="F30" s="60"/>
      <c r="G30" s="60">
        <v>50</v>
      </c>
      <c r="H30" s="60" t="s">
        <v>64</v>
      </c>
      <c r="I30" s="49"/>
      <c r="J30" s="49"/>
      <c r="K30" s="145"/>
      <c r="L30" s="118">
        <v>39.75</v>
      </c>
      <c r="M30" s="45">
        <f t="shared" si="3"/>
        <v>39.75</v>
      </c>
      <c r="N30" s="57">
        <f t="shared" si="1"/>
        <v>-27.709999999999994</v>
      </c>
      <c r="O30" s="9"/>
      <c r="P30" s="6"/>
      <c r="Q30" s="34"/>
      <c r="R30" s="34"/>
      <c r="S30" s="5"/>
      <c r="T30" s="5"/>
      <c r="U30" s="5"/>
      <c r="V30" s="5"/>
      <c r="W30" s="12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9">
        <v>2</v>
      </c>
      <c r="B31" s="12">
        <v>24</v>
      </c>
      <c r="C31" s="12" t="s">
        <v>58</v>
      </c>
      <c r="D31" s="30" t="s">
        <v>148</v>
      </c>
      <c r="E31" s="54"/>
      <c r="F31" s="31"/>
      <c r="G31" s="31">
        <v>50</v>
      </c>
      <c r="H31" s="31" t="s">
        <v>67</v>
      </c>
      <c r="I31" s="12"/>
      <c r="J31" s="12"/>
      <c r="K31" s="9"/>
      <c r="L31" s="119">
        <v>39.87</v>
      </c>
      <c r="M31" s="38">
        <f t="shared" si="3"/>
        <v>39.87</v>
      </c>
      <c r="N31" s="57">
        <f t="shared" si="1"/>
        <v>-27.589999999999996</v>
      </c>
      <c r="O31" s="9"/>
      <c r="P31" s="6"/>
      <c r="Q31" s="34"/>
      <c r="R31" s="34"/>
      <c r="S31" s="5"/>
      <c r="T31" s="5"/>
      <c r="U31" s="5"/>
      <c r="V31" s="5"/>
      <c r="W31" s="12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9">
        <v>3</v>
      </c>
      <c r="B32" s="12">
        <v>26</v>
      </c>
      <c r="C32" s="12" t="s">
        <v>58</v>
      </c>
      <c r="D32" s="30" t="s">
        <v>146</v>
      </c>
      <c r="E32" s="54"/>
      <c r="F32" s="31"/>
      <c r="G32" s="31">
        <v>50</v>
      </c>
      <c r="H32" s="31" t="s">
        <v>64</v>
      </c>
      <c r="I32" s="12"/>
      <c r="J32" s="12"/>
      <c r="K32" s="9"/>
      <c r="L32" s="119">
        <v>43.41</v>
      </c>
      <c r="M32" s="38">
        <f t="shared" si="3"/>
        <v>43.41</v>
      </c>
      <c r="N32" s="57">
        <f t="shared" si="1"/>
        <v>-24.049999999999997</v>
      </c>
      <c r="O32" s="9"/>
      <c r="P32" s="6"/>
      <c r="Q32" s="34"/>
      <c r="R32" s="34"/>
      <c r="S32" s="5"/>
      <c r="T32" s="5"/>
      <c r="U32" s="5"/>
      <c r="V32" s="5"/>
      <c r="W32" s="12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9">
        <v>4</v>
      </c>
      <c r="B33" s="12">
        <v>22</v>
      </c>
      <c r="C33" s="12" t="s">
        <v>58</v>
      </c>
      <c r="D33" s="30" t="s">
        <v>142</v>
      </c>
      <c r="E33" s="54"/>
      <c r="F33" s="31"/>
      <c r="G33" s="31">
        <v>50</v>
      </c>
      <c r="H33" s="31" t="s">
        <v>60</v>
      </c>
      <c r="I33" s="12"/>
      <c r="J33" s="12"/>
      <c r="K33" s="9"/>
      <c r="L33" s="119">
        <v>44.21</v>
      </c>
      <c r="M33" s="38">
        <f t="shared" si="3"/>
        <v>44.21</v>
      </c>
      <c r="N33" s="57"/>
      <c r="O33" s="9"/>
      <c r="P33" s="6"/>
      <c r="Q33" s="34"/>
      <c r="R33" s="34"/>
      <c r="S33" s="5"/>
      <c r="T33" s="5"/>
      <c r="U33" s="5"/>
      <c r="V33" s="5"/>
      <c r="W33" s="12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9">
        <v>5</v>
      </c>
      <c r="B34" s="12">
        <v>23</v>
      </c>
      <c r="C34" s="12" t="s">
        <v>59</v>
      </c>
      <c r="D34" s="30" t="s">
        <v>143</v>
      </c>
      <c r="E34" s="54"/>
      <c r="F34" s="31"/>
      <c r="G34" s="31">
        <v>50</v>
      </c>
      <c r="H34" s="31" t="s">
        <v>67</v>
      </c>
      <c r="I34" s="12"/>
      <c r="J34" s="12"/>
      <c r="K34" s="12"/>
      <c r="L34" s="182">
        <v>45.86</v>
      </c>
      <c r="M34" s="38">
        <f t="shared" si="3"/>
        <v>45.86</v>
      </c>
      <c r="N34" s="57"/>
      <c r="O34" s="9"/>
      <c r="P34" s="6"/>
      <c r="Q34" s="34"/>
      <c r="R34" s="34"/>
      <c r="S34" s="5"/>
      <c r="T34" s="5"/>
      <c r="U34" s="5"/>
      <c r="V34" s="5"/>
      <c r="W34" s="12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9">
        <v>6</v>
      </c>
      <c r="B35" s="12">
        <v>30</v>
      </c>
      <c r="C35" s="12" t="s">
        <v>58</v>
      </c>
      <c r="D35" s="30" t="s">
        <v>140</v>
      </c>
      <c r="E35" s="54"/>
      <c r="F35" s="31"/>
      <c r="G35" s="31">
        <v>50</v>
      </c>
      <c r="H35" s="31" t="s">
        <v>64</v>
      </c>
      <c r="I35" s="12"/>
      <c r="J35" s="12"/>
      <c r="K35" s="9"/>
      <c r="L35" s="119">
        <v>49.74</v>
      </c>
      <c r="M35" s="38">
        <f t="shared" si="3"/>
        <v>49.74</v>
      </c>
      <c r="N35" s="57"/>
      <c r="O35" s="9"/>
      <c r="P35" s="6"/>
      <c r="Q35" s="34"/>
      <c r="R35" s="34"/>
      <c r="S35" s="5"/>
      <c r="T35" s="5"/>
      <c r="U35" s="5"/>
      <c r="V35" s="5"/>
      <c r="W35" s="12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9">
        <v>7</v>
      </c>
      <c r="B36" s="12">
        <v>29</v>
      </c>
      <c r="C36" s="12" t="s">
        <v>59</v>
      </c>
      <c r="D36" s="30" t="s">
        <v>141</v>
      </c>
      <c r="E36" s="54"/>
      <c r="F36" s="31"/>
      <c r="G36" s="31">
        <v>50</v>
      </c>
      <c r="H36" s="31" t="s">
        <v>67</v>
      </c>
      <c r="I36" s="12"/>
      <c r="J36" s="12"/>
      <c r="K36" s="9"/>
      <c r="L36" s="119">
        <v>54.31</v>
      </c>
      <c r="M36" s="38">
        <f t="shared" si="3"/>
        <v>54.31</v>
      </c>
      <c r="N36" s="57"/>
      <c r="O36" s="9"/>
      <c r="P36" s="6"/>
      <c r="Q36" s="34"/>
      <c r="R36" s="34"/>
      <c r="S36" s="5"/>
      <c r="T36" s="5"/>
      <c r="U36" s="5"/>
      <c r="V36" s="5"/>
      <c r="W36" s="12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9">
        <v>8</v>
      </c>
      <c r="B37" s="12">
        <v>28</v>
      </c>
      <c r="C37" s="12" t="s">
        <v>59</v>
      </c>
      <c r="D37" s="30" t="s">
        <v>145</v>
      </c>
      <c r="E37" s="54"/>
      <c r="F37" s="31"/>
      <c r="G37" s="31">
        <v>50</v>
      </c>
      <c r="H37" s="31" t="s">
        <v>190</v>
      </c>
      <c r="I37" s="12"/>
      <c r="J37" s="12"/>
      <c r="K37" s="9"/>
      <c r="L37" s="119">
        <v>73.72</v>
      </c>
      <c r="M37" s="38">
        <f t="shared" si="3"/>
        <v>73.72</v>
      </c>
      <c r="N37" s="57"/>
      <c r="O37" s="9"/>
      <c r="P37" s="6"/>
      <c r="Q37" s="34"/>
      <c r="R37" s="34"/>
      <c r="S37" s="5"/>
      <c r="T37" s="5"/>
      <c r="U37" s="5"/>
      <c r="V37" s="5"/>
      <c r="W37" s="12"/>
      <c r="X37" s="5"/>
      <c r="Y37" s="5"/>
      <c r="Z37" s="5"/>
      <c r="AA37" s="5"/>
      <c r="AB37" s="5"/>
      <c r="AC37" s="5"/>
      <c r="AD37" s="5"/>
      <c r="AE37" s="5"/>
    </row>
    <row r="38" spans="1:31" ht="15.75" customHeight="1" thickBot="1">
      <c r="A38" s="63"/>
      <c r="B38" s="64">
        <v>27</v>
      </c>
      <c r="C38" s="64" t="s">
        <v>59</v>
      </c>
      <c r="D38" s="65" t="s">
        <v>147</v>
      </c>
      <c r="E38" s="66"/>
      <c r="F38" s="67"/>
      <c r="G38" s="67">
        <v>50</v>
      </c>
      <c r="H38" s="67" t="s">
        <v>191</v>
      </c>
      <c r="I38" s="64"/>
      <c r="J38" s="64"/>
      <c r="K38" s="63"/>
      <c r="L38" s="146" t="s">
        <v>69</v>
      </c>
      <c r="M38" s="71"/>
      <c r="N38" s="57"/>
      <c r="O38" s="9"/>
      <c r="P38" s="6"/>
      <c r="Q38" s="34"/>
      <c r="R38" s="34"/>
      <c r="S38" s="5"/>
      <c r="T38" s="5"/>
      <c r="U38" s="5"/>
      <c r="V38" s="5"/>
      <c r="W38" s="12"/>
      <c r="X38" s="5"/>
      <c r="Y38" s="5"/>
      <c r="Z38" s="5"/>
      <c r="AA38" s="5"/>
      <c r="AB38" s="5"/>
      <c r="AC38" s="5"/>
      <c r="AD38" s="5"/>
      <c r="AE38" s="5"/>
    </row>
    <row r="39" spans="1:31" ht="15.75" customHeight="1" thickTop="1">
      <c r="A39" s="9">
        <v>1</v>
      </c>
      <c r="B39" s="12">
        <v>17</v>
      </c>
      <c r="C39" s="12" t="s">
        <v>59</v>
      </c>
      <c r="D39" s="30" t="s">
        <v>149</v>
      </c>
      <c r="E39" s="54"/>
      <c r="F39" s="31"/>
      <c r="G39" s="31">
        <v>45</v>
      </c>
      <c r="H39" s="31" t="s">
        <v>67</v>
      </c>
      <c r="I39" s="12"/>
      <c r="J39" s="12"/>
      <c r="K39" s="9"/>
      <c r="L39" s="180">
        <v>39.52</v>
      </c>
      <c r="M39" s="38">
        <f aca="true" t="shared" si="4" ref="M39:M53">L39</f>
        <v>39.52</v>
      </c>
      <c r="N39" s="57"/>
      <c r="O39" s="9"/>
      <c r="P39" s="6"/>
      <c r="Q39" s="34"/>
      <c r="R39" s="34"/>
      <c r="S39" s="5"/>
      <c r="T39" s="5"/>
      <c r="U39" s="5"/>
      <c r="V39" s="5"/>
      <c r="W39" s="12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9">
        <v>2</v>
      </c>
      <c r="B40" s="12">
        <v>18</v>
      </c>
      <c r="C40" s="12" t="s">
        <v>58</v>
      </c>
      <c r="D40" s="30" t="s">
        <v>150</v>
      </c>
      <c r="E40" s="54"/>
      <c r="F40" s="31"/>
      <c r="G40" s="31">
        <v>45</v>
      </c>
      <c r="H40" s="31" t="s">
        <v>67</v>
      </c>
      <c r="I40" s="26"/>
      <c r="J40" s="22"/>
      <c r="K40" s="14"/>
      <c r="L40" s="180">
        <v>42.31</v>
      </c>
      <c r="M40" s="38">
        <f t="shared" si="4"/>
        <v>42.31</v>
      </c>
      <c r="N40" s="57"/>
      <c r="O40" s="9"/>
      <c r="P40" s="6"/>
      <c r="Q40" s="34"/>
      <c r="R40" s="34"/>
      <c r="S40" s="5"/>
      <c r="T40" s="5"/>
      <c r="U40" s="5"/>
      <c r="V40" s="5"/>
      <c r="W40" s="12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9">
        <v>3</v>
      </c>
      <c r="B41" s="12">
        <v>19</v>
      </c>
      <c r="C41" s="12" t="s">
        <v>59</v>
      </c>
      <c r="D41" s="30" t="s">
        <v>151</v>
      </c>
      <c r="E41" s="54"/>
      <c r="F41" s="31"/>
      <c r="G41" s="31">
        <v>45</v>
      </c>
      <c r="H41" s="31" t="s">
        <v>192</v>
      </c>
      <c r="I41" s="26"/>
      <c r="J41" s="22"/>
      <c r="K41" s="14"/>
      <c r="L41" s="180">
        <v>42.92</v>
      </c>
      <c r="M41" s="38">
        <f t="shared" si="4"/>
        <v>42.92</v>
      </c>
      <c r="N41" s="57"/>
      <c r="O41" s="9"/>
      <c r="P41" s="6"/>
      <c r="Q41" s="34"/>
      <c r="R41" s="34"/>
      <c r="S41" s="5"/>
      <c r="T41" s="5"/>
      <c r="U41" s="5"/>
      <c r="V41" s="5"/>
      <c r="W41" s="12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9">
        <v>4</v>
      </c>
      <c r="B42" s="12">
        <v>20</v>
      </c>
      <c r="C42" s="12" t="s">
        <v>58</v>
      </c>
      <c r="D42" s="30" t="s">
        <v>152</v>
      </c>
      <c r="E42" s="54"/>
      <c r="F42" s="31"/>
      <c r="G42" s="31">
        <v>45</v>
      </c>
      <c r="H42" s="31" t="s">
        <v>64</v>
      </c>
      <c r="I42" s="26"/>
      <c r="J42" s="22"/>
      <c r="K42" s="14"/>
      <c r="L42" s="119">
        <v>43.77</v>
      </c>
      <c r="M42" s="38">
        <f t="shared" si="4"/>
        <v>43.77</v>
      </c>
      <c r="N42" s="57"/>
      <c r="O42" s="9"/>
      <c r="P42" s="6"/>
      <c r="Q42" s="34"/>
      <c r="R42" s="34"/>
      <c r="S42" s="5"/>
      <c r="T42" s="5"/>
      <c r="U42" s="5"/>
      <c r="V42" s="5"/>
      <c r="W42" s="12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9">
        <v>5</v>
      </c>
      <c r="B43" s="12">
        <v>15</v>
      </c>
      <c r="C43" s="12" t="s">
        <v>58</v>
      </c>
      <c r="D43" s="30" t="s">
        <v>154</v>
      </c>
      <c r="E43" s="54"/>
      <c r="F43" s="31"/>
      <c r="G43" s="31">
        <v>45</v>
      </c>
      <c r="H43" s="31" t="s">
        <v>60</v>
      </c>
      <c r="I43" s="26"/>
      <c r="J43" s="22"/>
      <c r="K43" s="14"/>
      <c r="L43" s="119">
        <v>45.42</v>
      </c>
      <c r="M43" s="38">
        <f t="shared" si="4"/>
        <v>45.42</v>
      </c>
      <c r="N43" s="57"/>
      <c r="O43" s="9"/>
      <c r="P43" s="6"/>
      <c r="Q43" s="34"/>
      <c r="R43" s="34"/>
      <c r="S43" s="5"/>
      <c r="T43" s="5"/>
      <c r="U43" s="5"/>
      <c r="V43" s="5"/>
      <c r="W43" s="12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9">
        <v>6</v>
      </c>
      <c r="B44" s="12">
        <v>16</v>
      </c>
      <c r="C44" s="12" t="s">
        <v>59</v>
      </c>
      <c r="D44" s="30" t="s">
        <v>155</v>
      </c>
      <c r="E44" s="54"/>
      <c r="F44" s="31"/>
      <c r="G44" s="31">
        <v>45</v>
      </c>
      <c r="H44" s="31" t="s">
        <v>67</v>
      </c>
      <c r="I44" s="26"/>
      <c r="J44" s="22"/>
      <c r="K44" s="14"/>
      <c r="L44" s="119">
        <v>47.05</v>
      </c>
      <c r="M44" s="38">
        <f t="shared" si="4"/>
        <v>47.05</v>
      </c>
      <c r="N44" s="57"/>
      <c r="O44" s="9"/>
      <c r="P44" s="6"/>
      <c r="Q44" s="34"/>
      <c r="R44" s="34"/>
      <c r="S44" s="5"/>
      <c r="T44" s="5"/>
      <c r="U44" s="5"/>
      <c r="V44" s="5"/>
      <c r="W44" s="12"/>
      <c r="X44" s="5"/>
      <c r="Y44" s="5"/>
      <c r="Z44" s="5"/>
      <c r="AA44" s="5"/>
      <c r="AB44" s="5"/>
      <c r="AC44" s="5"/>
      <c r="AD44" s="5"/>
      <c r="AE44" s="5"/>
    </row>
    <row r="45" spans="1:31" ht="15.75" customHeight="1" thickBot="1">
      <c r="A45" s="63">
        <v>7</v>
      </c>
      <c r="B45" s="64">
        <v>21</v>
      </c>
      <c r="C45" s="64" t="s">
        <v>59</v>
      </c>
      <c r="D45" s="65" t="s">
        <v>153</v>
      </c>
      <c r="E45" s="66"/>
      <c r="F45" s="67"/>
      <c r="G45" s="67">
        <v>45</v>
      </c>
      <c r="H45" s="67" t="s">
        <v>65</v>
      </c>
      <c r="I45" s="69"/>
      <c r="J45" s="70"/>
      <c r="K45" s="109"/>
      <c r="L45" s="146">
        <v>48.77</v>
      </c>
      <c r="M45" s="71">
        <f t="shared" si="4"/>
        <v>48.77</v>
      </c>
      <c r="N45" s="57"/>
      <c r="O45" s="9"/>
      <c r="P45" s="6"/>
      <c r="Q45" s="34"/>
      <c r="R45" s="34"/>
      <c r="S45" s="5"/>
      <c r="T45" s="5"/>
      <c r="U45" s="5"/>
      <c r="V45" s="5"/>
      <c r="W45" s="12"/>
      <c r="X45" s="5"/>
      <c r="Y45" s="5"/>
      <c r="Z45" s="5"/>
      <c r="AA45" s="5"/>
      <c r="AB45" s="5"/>
      <c r="AC45" s="5"/>
      <c r="AD45" s="5"/>
      <c r="AE45" s="5"/>
    </row>
    <row r="46" spans="1:31" ht="15.75" customHeight="1" thickTop="1">
      <c r="A46" s="9">
        <v>1</v>
      </c>
      <c r="B46" s="12">
        <v>6</v>
      </c>
      <c r="C46" s="12" t="s">
        <v>59</v>
      </c>
      <c r="D46" s="30" t="s">
        <v>163</v>
      </c>
      <c r="E46" s="54"/>
      <c r="F46" s="31"/>
      <c r="G46" s="31">
        <v>40</v>
      </c>
      <c r="H46" s="31" t="s">
        <v>61</v>
      </c>
      <c r="I46" s="26"/>
      <c r="J46" s="22"/>
      <c r="K46" s="14"/>
      <c r="L46" s="119">
        <v>39.3</v>
      </c>
      <c r="M46" s="38">
        <f t="shared" si="4"/>
        <v>39.3</v>
      </c>
      <c r="N46" s="57"/>
      <c r="O46" s="9"/>
      <c r="P46" s="6"/>
      <c r="Q46" s="34"/>
      <c r="R46" s="34"/>
      <c r="S46" s="5"/>
      <c r="T46" s="5"/>
      <c r="U46" s="5"/>
      <c r="V46" s="5"/>
      <c r="W46" s="12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9">
        <v>2</v>
      </c>
      <c r="B47" s="12">
        <v>5</v>
      </c>
      <c r="C47" s="12" t="s">
        <v>58</v>
      </c>
      <c r="D47" s="30" t="s">
        <v>162</v>
      </c>
      <c r="E47" s="54"/>
      <c r="F47" s="31"/>
      <c r="G47" s="31">
        <v>40</v>
      </c>
      <c r="H47" s="31" t="s">
        <v>193</v>
      </c>
      <c r="I47" s="26"/>
      <c r="J47" s="22"/>
      <c r="K47" s="14"/>
      <c r="L47" s="119">
        <v>41.49</v>
      </c>
      <c r="M47" s="38">
        <f t="shared" si="4"/>
        <v>41.49</v>
      </c>
      <c r="N47" s="57"/>
      <c r="O47" s="9"/>
      <c r="P47" s="6"/>
      <c r="Q47" s="34"/>
      <c r="R47" s="34"/>
      <c r="S47" s="5"/>
      <c r="T47" s="5"/>
      <c r="U47" s="5"/>
      <c r="V47" s="5"/>
      <c r="W47" s="12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9">
        <v>3</v>
      </c>
      <c r="B48" s="12">
        <v>10</v>
      </c>
      <c r="C48" s="12" t="s">
        <v>58</v>
      </c>
      <c r="D48" s="30" t="s">
        <v>158</v>
      </c>
      <c r="E48" s="54"/>
      <c r="F48" s="31"/>
      <c r="G48" s="31">
        <v>40</v>
      </c>
      <c r="H48" s="31" t="s">
        <v>64</v>
      </c>
      <c r="I48" s="26"/>
      <c r="J48" s="22"/>
      <c r="K48" s="14"/>
      <c r="L48" s="119">
        <v>42.25</v>
      </c>
      <c r="M48" s="38">
        <f t="shared" si="4"/>
        <v>42.25</v>
      </c>
      <c r="N48" s="57"/>
      <c r="O48" s="9"/>
      <c r="P48" s="6"/>
      <c r="Q48" s="34"/>
      <c r="R48" s="34"/>
      <c r="S48" s="5"/>
      <c r="T48" s="5"/>
      <c r="U48" s="5"/>
      <c r="V48" s="5"/>
      <c r="W48" s="12"/>
      <c r="X48" s="5"/>
      <c r="Y48" s="5"/>
      <c r="Z48" s="5"/>
      <c r="AA48" s="5"/>
      <c r="AB48" s="5"/>
      <c r="AC48" s="5"/>
      <c r="AD48" s="5"/>
      <c r="AE48" s="5"/>
    </row>
    <row r="49" spans="1:31" ht="15.75" customHeight="1">
      <c r="A49" s="9">
        <v>4</v>
      </c>
      <c r="B49" s="12">
        <v>14</v>
      </c>
      <c r="C49" s="12" t="s">
        <v>58</v>
      </c>
      <c r="D49" s="30" t="s">
        <v>164</v>
      </c>
      <c r="E49" s="54"/>
      <c r="F49" s="31"/>
      <c r="G49" s="31">
        <v>40</v>
      </c>
      <c r="H49" s="31" t="s">
        <v>190</v>
      </c>
      <c r="I49" s="26"/>
      <c r="J49" s="22"/>
      <c r="K49" s="14"/>
      <c r="L49" s="119">
        <v>43.95</v>
      </c>
      <c r="M49" s="38">
        <f t="shared" si="4"/>
        <v>43.95</v>
      </c>
      <c r="N49" s="57"/>
      <c r="O49" s="9"/>
      <c r="P49" s="6"/>
      <c r="Q49" s="34"/>
      <c r="R49" s="34"/>
      <c r="S49" s="5"/>
      <c r="T49" s="5"/>
      <c r="U49" s="5"/>
      <c r="V49" s="5"/>
      <c r="W49" s="12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9">
        <v>5</v>
      </c>
      <c r="B50" s="12">
        <v>7</v>
      </c>
      <c r="C50" s="12" t="s">
        <v>59</v>
      </c>
      <c r="D50" s="30" t="s">
        <v>161</v>
      </c>
      <c r="E50" s="54"/>
      <c r="F50" s="31"/>
      <c r="G50" s="31">
        <v>40</v>
      </c>
      <c r="H50" s="31" t="s">
        <v>62</v>
      </c>
      <c r="I50" s="26"/>
      <c r="J50" s="22"/>
      <c r="K50" s="14"/>
      <c r="L50" s="119">
        <v>44.09</v>
      </c>
      <c r="M50" s="38">
        <f t="shared" si="4"/>
        <v>44.09</v>
      </c>
      <c r="N50" s="57"/>
      <c r="O50" s="9"/>
      <c r="P50" s="6"/>
      <c r="Q50" s="34"/>
      <c r="R50" s="34"/>
      <c r="S50" s="5"/>
      <c r="T50" s="5"/>
      <c r="U50" s="5"/>
      <c r="V50" s="5"/>
      <c r="W50" s="12"/>
      <c r="X50" s="5"/>
      <c r="Y50" s="5"/>
      <c r="Z50" s="5"/>
      <c r="AA50" s="5"/>
      <c r="AB50" s="5"/>
      <c r="AC50" s="5"/>
      <c r="AD50" s="5"/>
      <c r="AE50" s="5"/>
    </row>
    <row r="51" spans="1:31" ht="15.75" customHeight="1">
      <c r="A51" s="9">
        <v>6</v>
      </c>
      <c r="B51" s="12">
        <v>12</v>
      </c>
      <c r="C51" s="12" t="s">
        <v>59</v>
      </c>
      <c r="D51" s="30" t="s">
        <v>159</v>
      </c>
      <c r="E51" s="54"/>
      <c r="F51" s="31"/>
      <c r="G51" s="31">
        <v>40</v>
      </c>
      <c r="H51" s="31" t="s">
        <v>188</v>
      </c>
      <c r="I51" s="26"/>
      <c r="J51" s="22"/>
      <c r="K51" s="14"/>
      <c r="L51" s="119">
        <v>46.51</v>
      </c>
      <c r="M51" s="38">
        <f t="shared" si="4"/>
        <v>46.51</v>
      </c>
      <c r="N51" s="57"/>
      <c r="O51" s="9"/>
      <c r="P51" s="6"/>
      <c r="Q51" s="34"/>
      <c r="R51" s="34"/>
      <c r="S51" s="5"/>
      <c r="T51" s="5"/>
      <c r="U51" s="5"/>
      <c r="V51" s="5"/>
      <c r="W51" s="12"/>
      <c r="X51" s="5"/>
      <c r="Y51" s="5"/>
      <c r="Z51" s="5"/>
      <c r="AA51" s="5"/>
      <c r="AB51" s="5"/>
      <c r="AC51" s="5"/>
      <c r="AD51" s="5"/>
      <c r="AE51" s="5"/>
    </row>
    <row r="52" spans="1:31" ht="15.75" customHeight="1">
      <c r="A52" s="9">
        <v>7</v>
      </c>
      <c r="B52" s="12">
        <v>13</v>
      </c>
      <c r="C52" s="12" t="s">
        <v>58</v>
      </c>
      <c r="D52" s="30" t="s">
        <v>160</v>
      </c>
      <c r="E52" s="54"/>
      <c r="F52" s="31"/>
      <c r="G52" s="31">
        <v>40</v>
      </c>
      <c r="H52" s="31" t="s">
        <v>188</v>
      </c>
      <c r="I52" s="26"/>
      <c r="J52" s="22"/>
      <c r="K52" s="14"/>
      <c r="L52" s="119">
        <v>48.11</v>
      </c>
      <c r="M52" s="38">
        <f t="shared" si="4"/>
        <v>48.11</v>
      </c>
      <c r="N52" s="57"/>
      <c r="O52" s="9"/>
      <c r="P52" s="6"/>
      <c r="Q52" s="34"/>
      <c r="R52" s="34"/>
      <c r="S52" s="5"/>
      <c r="T52" s="5"/>
      <c r="U52" s="5"/>
      <c r="V52" s="5"/>
      <c r="W52" s="12"/>
      <c r="X52" s="5"/>
      <c r="Y52" s="5"/>
      <c r="Z52" s="5"/>
      <c r="AA52" s="5"/>
      <c r="AB52" s="5"/>
      <c r="AC52" s="5"/>
      <c r="AD52" s="5"/>
      <c r="AE52" s="5"/>
    </row>
    <row r="53" spans="1:31" ht="15.75" customHeight="1">
      <c r="A53" s="9">
        <v>8</v>
      </c>
      <c r="B53" s="12">
        <v>9</v>
      </c>
      <c r="C53" s="12" t="s">
        <v>58</v>
      </c>
      <c r="D53" s="30" t="s">
        <v>156</v>
      </c>
      <c r="E53" s="54"/>
      <c r="F53" s="31"/>
      <c r="G53" s="31">
        <v>40</v>
      </c>
      <c r="H53" s="31" t="s">
        <v>67</v>
      </c>
      <c r="I53" s="26"/>
      <c r="J53" s="22"/>
      <c r="K53" s="14"/>
      <c r="L53" s="119">
        <v>50.14</v>
      </c>
      <c r="M53" s="38">
        <f t="shared" si="4"/>
        <v>50.14</v>
      </c>
      <c r="N53" s="57"/>
      <c r="O53" s="9"/>
      <c r="P53" s="6"/>
      <c r="Q53" s="34"/>
      <c r="R53" s="34"/>
      <c r="S53" s="5"/>
      <c r="T53" s="5"/>
      <c r="U53" s="5"/>
      <c r="V53" s="5"/>
      <c r="W53" s="12"/>
      <c r="X53" s="5"/>
      <c r="Y53" s="5"/>
      <c r="Z53" s="5"/>
      <c r="AA53" s="5"/>
      <c r="AB53" s="5"/>
      <c r="AC53" s="5"/>
      <c r="AD53" s="5"/>
      <c r="AE53" s="5"/>
    </row>
    <row r="54" spans="1:31" ht="15.75" customHeight="1">
      <c r="A54" s="9"/>
      <c r="B54" s="12">
        <v>11</v>
      </c>
      <c r="C54" s="12" t="s">
        <v>59</v>
      </c>
      <c r="D54" s="30" t="s">
        <v>157</v>
      </c>
      <c r="E54" s="54"/>
      <c r="F54" s="31"/>
      <c r="G54" s="31">
        <v>40</v>
      </c>
      <c r="H54" s="31" t="s">
        <v>67</v>
      </c>
      <c r="I54" s="26"/>
      <c r="J54" s="22"/>
      <c r="K54" s="14"/>
      <c r="L54" s="119" t="s">
        <v>69</v>
      </c>
      <c r="M54" s="38"/>
      <c r="N54" s="57"/>
      <c r="O54" s="9"/>
      <c r="P54" s="6"/>
      <c r="Q54" s="34"/>
      <c r="R54" s="34"/>
      <c r="S54" s="5"/>
      <c r="T54" s="5"/>
      <c r="U54" s="5"/>
      <c r="V54" s="5"/>
      <c r="W54" s="12"/>
      <c r="X54" s="5"/>
      <c r="Y54" s="5"/>
      <c r="Z54" s="5"/>
      <c r="AA54" s="5"/>
      <c r="AB54" s="5"/>
      <c r="AC54" s="5"/>
      <c r="AD54" s="5"/>
      <c r="AE54" s="5"/>
    </row>
    <row r="55" spans="1:31" ht="15.75" customHeight="1" thickBot="1">
      <c r="A55" s="63"/>
      <c r="B55" s="64">
        <v>8</v>
      </c>
      <c r="C55" s="64" t="s">
        <v>59</v>
      </c>
      <c r="D55" s="65" t="s">
        <v>165</v>
      </c>
      <c r="E55" s="66"/>
      <c r="F55" s="67"/>
      <c r="G55" s="67">
        <v>40</v>
      </c>
      <c r="H55" s="67" t="s">
        <v>191</v>
      </c>
      <c r="I55" s="69"/>
      <c r="J55" s="70"/>
      <c r="K55" s="109"/>
      <c r="L55" s="146" t="s">
        <v>69</v>
      </c>
      <c r="M55" s="71"/>
      <c r="N55" s="57"/>
      <c r="O55" s="9"/>
      <c r="P55" s="6"/>
      <c r="Q55" s="34"/>
      <c r="R55" s="34"/>
      <c r="S55" s="5"/>
      <c r="T55" s="5"/>
      <c r="U55" s="5"/>
      <c r="V55" s="5"/>
      <c r="W55" s="12"/>
      <c r="X55" s="5"/>
      <c r="Y55" s="5"/>
      <c r="Z55" s="5"/>
      <c r="AA55" s="5"/>
      <c r="AB55" s="5"/>
      <c r="AC55" s="5"/>
      <c r="AD55" s="5"/>
      <c r="AE55" s="5"/>
    </row>
    <row r="56" spans="1:31" ht="15.75" customHeight="1" thickTop="1">
      <c r="A56" s="9">
        <v>1</v>
      </c>
      <c r="B56" s="12">
        <v>2</v>
      </c>
      <c r="C56" s="12" t="s">
        <v>58</v>
      </c>
      <c r="D56" s="30" t="s">
        <v>168</v>
      </c>
      <c r="E56" s="54"/>
      <c r="F56" s="31"/>
      <c r="G56" s="31">
        <v>30</v>
      </c>
      <c r="H56" s="31" t="s">
        <v>190</v>
      </c>
      <c r="I56" s="26"/>
      <c r="J56" s="22"/>
      <c r="K56" s="14"/>
      <c r="L56" s="119">
        <v>43.19</v>
      </c>
      <c r="M56" s="38">
        <f>L56</f>
        <v>43.19</v>
      </c>
      <c r="N56" s="57"/>
      <c r="O56" s="9"/>
      <c r="P56" s="6"/>
      <c r="Q56" s="34"/>
      <c r="R56" s="34"/>
      <c r="S56" s="5"/>
      <c r="T56" s="5"/>
      <c r="U56" s="5"/>
      <c r="V56" s="5"/>
      <c r="W56" s="12"/>
      <c r="X56" s="5"/>
      <c r="Y56" s="5"/>
      <c r="Z56" s="5"/>
      <c r="AA56" s="5"/>
      <c r="AB56" s="5"/>
      <c r="AC56" s="5"/>
      <c r="AD56" s="5"/>
      <c r="AE56" s="5"/>
    </row>
    <row r="57" spans="1:31" ht="15.75" customHeight="1" thickBot="1">
      <c r="A57" s="63"/>
      <c r="B57" s="64">
        <v>1</v>
      </c>
      <c r="C57" s="64" t="s">
        <v>59</v>
      </c>
      <c r="D57" s="65" t="s">
        <v>169</v>
      </c>
      <c r="E57" s="66"/>
      <c r="F57" s="67"/>
      <c r="G57" s="67">
        <v>30</v>
      </c>
      <c r="H57" s="67" t="s">
        <v>64</v>
      </c>
      <c r="I57" s="69"/>
      <c r="J57" s="70"/>
      <c r="K57" s="109"/>
      <c r="L57" s="146" t="s">
        <v>69</v>
      </c>
      <c r="M57" s="71"/>
      <c r="N57" s="57"/>
      <c r="O57" s="9"/>
      <c r="P57" s="6"/>
      <c r="Q57" s="34"/>
      <c r="R57" s="34"/>
      <c r="S57" s="5"/>
      <c r="T57" s="5"/>
      <c r="U57" s="5"/>
      <c r="V57" s="5"/>
      <c r="W57" s="12"/>
      <c r="X57" s="5"/>
      <c r="Y57" s="5"/>
      <c r="Z57" s="5"/>
      <c r="AA57" s="5"/>
      <c r="AB57" s="5"/>
      <c r="AC57" s="5"/>
      <c r="AD57" s="5"/>
      <c r="AE57" s="5"/>
    </row>
    <row r="58" spans="1:31" ht="15.75" customHeight="1" thickTop="1">
      <c r="A58" s="145">
        <v>1</v>
      </c>
      <c r="B58" s="49">
        <v>3</v>
      </c>
      <c r="C58" s="49" t="s">
        <v>59</v>
      </c>
      <c r="D58" s="58" t="s">
        <v>167</v>
      </c>
      <c r="E58" s="59"/>
      <c r="F58" s="60"/>
      <c r="G58" s="60">
        <v>35</v>
      </c>
      <c r="H58" s="60" t="s">
        <v>191</v>
      </c>
      <c r="I58" s="78"/>
      <c r="J58" s="73"/>
      <c r="K58" s="181"/>
      <c r="L58" s="118">
        <v>41.07</v>
      </c>
      <c r="M58" s="45">
        <f aca="true" t="shared" si="5" ref="M58:M76">L58</f>
        <v>41.07</v>
      </c>
      <c r="N58" s="57"/>
      <c r="O58" s="9"/>
      <c r="P58" s="6"/>
      <c r="Q58" s="34"/>
      <c r="R58" s="34"/>
      <c r="S58" s="5"/>
      <c r="T58" s="5"/>
      <c r="U58" s="5"/>
      <c r="V58" s="5"/>
      <c r="W58" s="12"/>
      <c r="X58" s="5"/>
      <c r="Y58" s="5"/>
      <c r="Z58" s="5"/>
      <c r="AA58" s="5"/>
      <c r="AB58" s="5"/>
      <c r="AC58" s="5"/>
      <c r="AD58" s="5"/>
      <c r="AE58" s="5"/>
    </row>
    <row r="59" spans="1:31" ht="15.75" customHeight="1" thickBot="1">
      <c r="A59" s="63">
        <v>2</v>
      </c>
      <c r="B59" s="64">
        <v>4</v>
      </c>
      <c r="C59" s="64" t="s">
        <v>58</v>
      </c>
      <c r="D59" s="65" t="s">
        <v>166</v>
      </c>
      <c r="E59" s="66"/>
      <c r="F59" s="67"/>
      <c r="G59" s="67">
        <v>35</v>
      </c>
      <c r="H59" s="67" t="s">
        <v>64</v>
      </c>
      <c r="I59" s="69"/>
      <c r="J59" s="70"/>
      <c r="K59" s="109"/>
      <c r="L59" s="146">
        <v>43.33</v>
      </c>
      <c r="M59" s="71">
        <f t="shared" si="5"/>
        <v>43.33</v>
      </c>
      <c r="N59" s="57"/>
      <c r="O59" s="9"/>
      <c r="P59" s="6"/>
      <c r="Q59" s="34"/>
      <c r="R59" s="34"/>
      <c r="S59" s="5"/>
      <c r="T59" s="5"/>
      <c r="U59" s="5"/>
      <c r="V59" s="5"/>
      <c r="W59" s="12"/>
      <c r="X59" s="5"/>
      <c r="Y59" s="5"/>
      <c r="Z59" s="5"/>
      <c r="AA59" s="5"/>
      <c r="AB59" s="5"/>
      <c r="AC59" s="5"/>
      <c r="AD59" s="5"/>
      <c r="AE59" s="5"/>
    </row>
    <row r="60" spans="1:31" ht="15.75" customHeight="1" hidden="1" thickTop="1">
      <c r="A60" s="9">
        <v>1</v>
      </c>
      <c r="B60" s="12">
        <v>71</v>
      </c>
      <c r="C60" s="12" t="s">
        <v>58</v>
      </c>
      <c r="D60" s="30" t="s">
        <v>170</v>
      </c>
      <c r="E60" s="54"/>
      <c r="F60" s="31"/>
      <c r="G60" s="31" t="s">
        <v>110</v>
      </c>
      <c r="H60" s="31" t="s">
        <v>65</v>
      </c>
      <c r="I60" s="26"/>
      <c r="J60" s="22"/>
      <c r="K60" s="14"/>
      <c r="L60" s="119">
        <v>35.87</v>
      </c>
      <c r="M60" s="38">
        <f t="shared" si="5"/>
        <v>35.87</v>
      </c>
      <c r="N60" s="57"/>
      <c r="O60" s="9"/>
      <c r="P60" s="6"/>
      <c r="Q60" s="34"/>
      <c r="R60" s="34"/>
      <c r="S60" s="5"/>
      <c r="T60" s="5"/>
      <c r="U60" s="5"/>
      <c r="V60" s="5"/>
      <c r="W60" s="12"/>
      <c r="X60" s="5"/>
      <c r="Y60" s="5"/>
      <c r="Z60" s="5"/>
      <c r="AA60" s="5"/>
      <c r="AB60" s="5"/>
      <c r="AC60" s="5"/>
      <c r="AD60" s="5"/>
      <c r="AE60" s="5"/>
    </row>
    <row r="61" spans="1:31" ht="15.75" customHeight="1" hidden="1">
      <c r="A61" s="9">
        <v>2</v>
      </c>
      <c r="B61" s="12">
        <v>57</v>
      </c>
      <c r="C61" s="12" t="s">
        <v>59</v>
      </c>
      <c r="D61" s="30" t="s">
        <v>171</v>
      </c>
      <c r="E61" s="54"/>
      <c r="F61" s="31"/>
      <c r="G61" s="31" t="s">
        <v>110</v>
      </c>
      <c r="H61" s="31" t="s">
        <v>192</v>
      </c>
      <c r="I61" s="26"/>
      <c r="J61" s="22"/>
      <c r="K61" s="14"/>
      <c r="L61" s="119">
        <v>36.64</v>
      </c>
      <c r="M61" s="38">
        <f t="shared" si="5"/>
        <v>36.64</v>
      </c>
      <c r="N61" s="57"/>
      <c r="O61" s="9"/>
      <c r="P61" s="6"/>
      <c r="Q61" s="34"/>
      <c r="R61" s="34"/>
      <c r="S61" s="5"/>
      <c r="T61" s="5"/>
      <c r="U61" s="5"/>
      <c r="V61" s="5"/>
      <c r="W61" s="12"/>
      <c r="X61" s="5"/>
      <c r="Y61" s="5"/>
      <c r="Z61" s="5"/>
      <c r="AA61" s="5"/>
      <c r="AB61" s="5"/>
      <c r="AC61" s="5"/>
      <c r="AD61" s="5"/>
      <c r="AE61" s="5"/>
    </row>
    <row r="62" spans="1:31" ht="15.75" customHeight="1" hidden="1">
      <c r="A62" s="9">
        <v>3</v>
      </c>
      <c r="B62" s="12">
        <v>59</v>
      </c>
      <c r="C62" s="12" t="s">
        <v>58</v>
      </c>
      <c r="D62" s="30" t="s">
        <v>196</v>
      </c>
      <c r="E62" s="54"/>
      <c r="F62" s="31"/>
      <c r="G62" s="31" t="s">
        <v>110</v>
      </c>
      <c r="H62" s="31" t="s">
        <v>67</v>
      </c>
      <c r="I62" s="26"/>
      <c r="J62" s="22"/>
      <c r="K62" s="14"/>
      <c r="L62" s="119">
        <v>36.74</v>
      </c>
      <c r="M62" s="38">
        <f t="shared" si="5"/>
        <v>36.74</v>
      </c>
      <c r="N62" s="57"/>
      <c r="O62" s="9"/>
      <c r="P62" s="6"/>
      <c r="Q62" s="34"/>
      <c r="R62" s="34"/>
      <c r="S62" s="5"/>
      <c r="T62" s="5"/>
      <c r="U62" s="5"/>
      <c r="V62" s="5"/>
      <c r="W62" s="12"/>
      <c r="X62" s="5"/>
      <c r="Y62" s="5"/>
      <c r="Z62" s="5"/>
      <c r="AA62" s="5"/>
      <c r="AB62" s="5"/>
      <c r="AC62" s="5"/>
      <c r="AD62" s="5"/>
      <c r="AE62" s="5"/>
    </row>
    <row r="63" spans="1:31" ht="15.75" customHeight="1" hidden="1">
      <c r="A63" s="9">
        <v>4</v>
      </c>
      <c r="B63" s="12">
        <v>74</v>
      </c>
      <c r="C63" s="12" t="s">
        <v>59</v>
      </c>
      <c r="D63" s="30" t="s">
        <v>176</v>
      </c>
      <c r="E63" s="54"/>
      <c r="F63" s="31"/>
      <c r="G63" s="31" t="s">
        <v>110</v>
      </c>
      <c r="H63" s="31" t="s">
        <v>65</v>
      </c>
      <c r="I63" s="26"/>
      <c r="J63" s="22"/>
      <c r="K63" s="14"/>
      <c r="L63" s="119">
        <v>37.08</v>
      </c>
      <c r="M63" s="38">
        <f t="shared" si="5"/>
        <v>37.08</v>
      </c>
      <c r="N63" s="57"/>
      <c r="O63" s="9"/>
      <c r="P63" s="6"/>
      <c r="Q63" s="34"/>
      <c r="R63" s="34"/>
      <c r="S63" s="5"/>
      <c r="T63" s="5"/>
      <c r="U63" s="5"/>
      <c r="V63" s="5"/>
      <c r="W63" s="12"/>
      <c r="X63" s="5"/>
      <c r="Y63" s="5"/>
      <c r="Z63" s="5"/>
      <c r="AA63" s="5"/>
      <c r="AB63" s="5"/>
      <c r="AC63" s="5"/>
      <c r="AD63" s="5"/>
      <c r="AE63" s="5"/>
    </row>
    <row r="64" spans="1:31" ht="15.75" customHeight="1" hidden="1">
      <c r="A64" s="9">
        <v>5</v>
      </c>
      <c r="B64" s="12">
        <v>58</v>
      </c>
      <c r="C64" s="12" t="s">
        <v>59</v>
      </c>
      <c r="D64" s="30" t="s">
        <v>180</v>
      </c>
      <c r="E64" s="54"/>
      <c r="F64" s="31"/>
      <c r="G64" s="31" t="s">
        <v>110</v>
      </c>
      <c r="H64" s="31" t="s">
        <v>65</v>
      </c>
      <c r="I64" s="26"/>
      <c r="J64" s="22"/>
      <c r="K64" s="14"/>
      <c r="L64" s="119">
        <v>37.1</v>
      </c>
      <c r="M64" s="38">
        <f t="shared" si="5"/>
        <v>37.1</v>
      </c>
      <c r="N64" s="57"/>
      <c r="O64" s="9"/>
      <c r="P64" s="6"/>
      <c r="Q64" s="34"/>
      <c r="R64" s="34"/>
      <c r="S64" s="5"/>
      <c r="T64" s="5"/>
      <c r="U64" s="5"/>
      <c r="V64" s="5"/>
      <c r="W64" s="12"/>
      <c r="X64" s="5"/>
      <c r="Y64" s="5"/>
      <c r="Z64" s="5"/>
      <c r="AA64" s="5"/>
      <c r="AB64" s="5"/>
      <c r="AC64" s="5"/>
      <c r="AD64" s="5"/>
      <c r="AE64" s="5"/>
    </row>
    <row r="65" spans="1:31" ht="15.75" customHeight="1" hidden="1">
      <c r="A65" s="9">
        <v>6</v>
      </c>
      <c r="B65" s="12">
        <v>68</v>
      </c>
      <c r="C65" s="12" t="s">
        <v>59</v>
      </c>
      <c r="D65" s="30" t="s">
        <v>172</v>
      </c>
      <c r="E65" s="54"/>
      <c r="F65" s="31"/>
      <c r="G65" s="31" t="s">
        <v>110</v>
      </c>
      <c r="H65" s="31" t="s">
        <v>65</v>
      </c>
      <c r="I65" s="26"/>
      <c r="J65" s="22"/>
      <c r="K65" s="14"/>
      <c r="L65" s="119">
        <v>37.23</v>
      </c>
      <c r="M65" s="38">
        <f t="shared" si="5"/>
        <v>37.23</v>
      </c>
      <c r="N65" s="57"/>
      <c r="O65" s="9"/>
      <c r="P65" s="6"/>
      <c r="Q65" s="34"/>
      <c r="R65" s="34"/>
      <c r="S65" s="5"/>
      <c r="T65" s="5"/>
      <c r="U65" s="5"/>
      <c r="V65" s="5"/>
      <c r="W65" s="12"/>
      <c r="X65" s="5"/>
      <c r="Y65" s="5"/>
      <c r="Z65" s="5"/>
      <c r="AA65" s="5"/>
      <c r="AB65" s="5"/>
      <c r="AC65" s="5"/>
      <c r="AD65" s="5"/>
      <c r="AE65" s="5"/>
    </row>
    <row r="66" spans="1:31" ht="15.75" customHeight="1" hidden="1">
      <c r="A66" s="9">
        <v>7</v>
      </c>
      <c r="B66" s="12">
        <v>69</v>
      </c>
      <c r="C66" s="12" t="s">
        <v>58</v>
      </c>
      <c r="D66" s="30" t="s">
        <v>175</v>
      </c>
      <c r="E66" s="54"/>
      <c r="F66" s="31"/>
      <c r="G66" s="31" t="s">
        <v>110</v>
      </c>
      <c r="H66" s="31" t="s">
        <v>65</v>
      </c>
      <c r="I66" s="26"/>
      <c r="J66" s="22"/>
      <c r="K66" s="14"/>
      <c r="L66" s="119">
        <v>37.56</v>
      </c>
      <c r="M66" s="38">
        <f t="shared" si="5"/>
        <v>37.56</v>
      </c>
      <c r="N66" s="57"/>
      <c r="O66" s="9"/>
      <c r="P66" s="6"/>
      <c r="Q66" s="34"/>
      <c r="R66" s="34"/>
      <c r="S66" s="5"/>
      <c r="T66" s="5"/>
      <c r="U66" s="5"/>
      <c r="V66" s="5"/>
      <c r="W66" s="12"/>
      <c r="X66" s="5"/>
      <c r="Y66" s="5"/>
      <c r="Z66" s="5"/>
      <c r="AA66" s="5"/>
      <c r="AB66" s="5"/>
      <c r="AC66" s="5"/>
      <c r="AD66" s="5"/>
      <c r="AE66" s="5"/>
    </row>
    <row r="67" spans="1:31" ht="15.75" customHeight="1" hidden="1">
      <c r="A67" s="9">
        <v>8</v>
      </c>
      <c r="B67" s="12">
        <v>60</v>
      </c>
      <c r="C67" s="12" t="s">
        <v>59</v>
      </c>
      <c r="D67" s="30" t="s">
        <v>178</v>
      </c>
      <c r="E67" s="54"/>
      <c r="F67" s="31"/>
      <c r="G67" s="31" t="s">
        <v>110</v>
      </c>
      <c r="H67" s="31" t="s">
        <v>67</v>
      </c>
      <c r="I67" s="26"/>
      <c r="J67" s="22"/>
      <c r="K67" s="14"/>
      <c r="L67" s="119">
        <v>37.82</v>
      </c>
      <c r="M67" s="38">
        <f t="shared" si="5"/>
        <v>37.82</v>
      </c>
      <c r="N67" s="57"/>
      <c r="O67" s="9"/>
      <c r="P67" s="6"/>
      <c r="Q67" s="34"/>
      <c r="R67" s="34"/>
      <c r="S67" s="5"/>
      <c r="T67" s="5"/>
      <c r="U67" s="5"/>
      <c r="V67" s="5"/>
      <c r="W67" s="12"/>
      <c r="X67" s="5"/>
      <c r="Y67" s="5"/>
      <c r="Z67" s="5"/>
      <c r="AA67" s="5"/>
      <c r="AB67" s="5"/>
      <c r="AC67" s="5"/>
      <c r="AD67" s="5"/>
      <c r="AE67" s="5"/>
    </row>
    <row r="68" spans="1:31" ht="15.75" customHeight="1" hidden="1">
      <c r="A68" s="9">
        <v>9</v>
      </c>
      <c r="B68" s="12">
        <v>72</v>
      </c>
      <c r="C68" s="12" t="s">
        <v>58</v>
      </c>
      <c r="D68" s="30" t="s">
        <v>181</v>
      </c>
      <c r="E68" s="54"/>
      <c r="F68" s="31"/>
      <c r="G68" s="31" t="s">
        <v>110</v>
      </c>
      <c r="H68" s="31" t="s">
        <v>65</v>
      </c>
      <c r="I68" s="26"/>
      <c r="J68" s="22"/>
      <c r="K68" s="14"/>
      <c r="L68" s="119">
        <v>37.93</v>
      </c>
      <c r="M68" s="38">
        <f t="shared" si="5"/>
        <v>37.93</v>
      </c>
      <c r="N68" s="57"/>
      <c r="O68" s="9"/>
      <c r="P68" s="6"/>
      <c r="Q68" s="34"/>
      <c r="R68" s="34"/>
      <c r="S68" s="5"/>
      <c r="T68" s="5"/>
      <c r="U68" s="5"/>
      <c r="V68" s="5"/>
      <c r="W68" s="12"/>
      <c r="X68" s="5"/>
      <c r="Y68" s="5"/>
      <c r="Z68" s="5"/>
      <c r="AA68" s="5"/>
      <c r="AB68" s="5"/>
      <c r="AC68" s="5"/>
      <c r="AD68" s="5"/>
      <c r="AE68" s="5"/>
    </row>
    <row r="69" spans="1:31" ht="15.75" customHeight="1" hidden="1">
      <c r="A69" s="9">
        <v>10</v>
      </c>
      <c r="B69" s="12">
        <v>70</v>
      </c>
      <c r="C69" s="12" t="s">
        <v>58</v>
      </c>
      <c r="D69" s="30" t="s">
        <v>179</v>
      </c>
      <c r="E69" s="54"/>
      <c r="F69" s="31"/>
      <c r="G69" s="31" t="s">
        <v>110</v>
      </c>
      <c r="H69" s="31" t="s">
        <v>65</v>
      </c>
      <c r="I69" s="26"/>
      <c r="J69" s="22"/>
      <c r="K69" s="14"/>
      <c r="L69" s="119">
        <v>38.02</v>
      </c>
      <c r="M69" s="38">
        <f t="shared" si="5"/>
        <v>38.02</v>
      </c>
      <c r="N69" s="57"/>
      <c r="O69" s="9"/>
      <c r="P69" s="6"/>
      <c r="Q69" s="34"/>
      <c r="R69" s="34"/>
      <c r="S69" s="5"/>
      <c r="T69" s="5"/>
      <c r="U69" s="5"/>
      <c r="V69" s="5"/>
      <c r="W69" s="12"/>
      <c r="X69" s="5"/>
      <c r="Y69" s="5"/>
      <c r="Z69" s="5"/>
      <c r="AA69" s="5"/>
      <c r="AB69" s="5"/>
      <c r="AC69" s="5"/>
      <c r="AD69" s="5"/>
      <c r="AE69" s="5"/>
    </row>
    <row r="70" spans="1:31" ht="15.75" customHeight="1" hidden="1">
      <c r="A70" s="9">
        <v>11</v>
      </c>
      <c r="B70" s="12">
        <v>64</v>
      </c>
      <c r="C70" s="12" t="s">
        <v>59</v>
      </c>
      <c r="D70" s="30" t="s">
        <v>174</v>
      </c>
      <c r="E70" s="54"/>
      <c r="F70" s="31"/>
      <c r="G70" s="31" t="s">
        <v>110</v>
      </c>
      <c r="H70" s="31" t="s">
        <v>67</v>
      </c>
      <c r="I70" s="26"/>
      <c r="J70" s="22"/>
      <c r="K70" s="14"/>
      <c r="L70" s="119">
        <v>38.96</v>
      </c>
      <c r="M70" s="38">
        <f t="shared" si="5"/>
        <v>38.96</v>
      </c>
      <c r="N70" s="57"/>
      <c r="O70" s="9"/>
      <c r="P70" s="6"/>
      <c r="Q70" s="34"/>
      <c r="R70" s="34"/>
      <c r="S70" s="5"/>
      <c r="T70" s="5"/>
      <c r="U70" s="5"/>
      <c r="V70" s="5"/>
      <c r="W70" s="12"/>
      <c r="X70" s="5"/>
      <c r="Y70" s="5"/>
      <c r="Z70" s="5"/>
      <c r="AA70" s="5"/>
      <c r="AB70" s="5"/>
      <c r="AC70" s="5"/>
      <c r="AD70" s="5"/>
      <c r="AE70" s="5"/>
    </row>
    <row r="71" spans="1:31" ht="15.75" customHeight="1" hidden="1">
      <c r="A71" s="9">
        <v>12</v>
      </c>
      <c r="B71" s="12">
        <v>67</v>
      </c>
      <c r="C71" s="12" t="s">
        <v>59</v>
      </c>
      <c r="D71" s="30" t="s">
        <v>182</v>
      </c>
      <c r="E71" s="54"/>
      <c r="F71" s="31"/>
      <c r="G71" s="31" t="s">
        <v>110</v>
      </c>
      <c r="H71" s="31" t="s">
        <v>64</v>
      </c>
      <c r="I71" s="26"/>
      <c r="J71" s="22"/>
      <c r="K71" s="14"/>
      <c r="L71" s="119">
        <v>39.3</v>
      </c>
      <c r="M71" s="38">
        <f t="shared" si="5"/>
        <v>39.3</v>
      </c>
      <c r="N71" s="57"/>
      <c r="O71" s="9"/>
      <c r="P71" s="6"/>
      <c r="Q71" s="34"/>
      <c r="R71" s="34"/>
      <c r="S71" s="5"/>
      <c r="T71" s="5"/>
      <c r="U71" s="5"/>
      <c r="V71" s="5"/>
      <c r="W71" s="12"/>
      <c r="X71" s="5"/>
      <c r="Y71" s="5"/>
      <c r="Z71" s="5"/>
      <c r="AA71" s="5"/>
      <c r="AB71" s="5"/>
      <c r="AC71" s="5"/>
      <c r="AD71" s="5"/>
      <c r="AE71" s="5"/>
    </row>
    <row r="72" spans="1:31" ht="15.75" customHeight="1" hidden="1">
      <c r="A72" s="9">
        <v>13</v>
      </c>
      <c r="B72" s="12">
        <v>63</v>
      </c>
      <c r="C72" s="12" t="s">
        <v>59</v>
      </c>
      <c r="D72" s="30" t="s">
        <v>184</v>
      </c>
      <c r="E72" s="54"/>
      <c r="F72" s="31"/>
      <c r="G72" s="31" t="s">
        <v>110</v>
      </c>
      <c r="H72" s="31" t="s">
        <v>67</v>
      </c>
      <c r="I72" s="26"/>
      <c r="J72" s="22"/>
      <c r="K72" s="14"/>
      <c r="L72" s="119">
        <v>39.78</v>
      </c>
      <c r="M72" s="38">
        <f t="shared" si="5"/>
        <v>39.78</v>
      </c>
      <c r="N72" s="57"/>
      <c r="O72" s="9"/>
      <c r="P72" s="6"/>
      <c r="Q72" s="34"/>
      <c r="R72" s="34"/>
      <c r="S72" s="5"/>
      <c r="T72" s="5"/>
      <c r="U72" s="5"/>
      <c r="V72" s="5"/>
      <c r="W72" s="12"/>
      <c r="X72" s="5"/>
      <c r="Y72" s="5"/>
      <c r="Z72" s="5"/>
      <c r="AA72" s="5"/>
      <c r="AB72" s="5"/>
      <c r="AC72" s="5"/>
      <c r="AD72" s="5"/>
      <c r="AE72" s="5"/>
    </row>
    <row r="73" spans="1:31" ht="15.75" customHeight="1" hidden="1">
      <c r="A73" s="9">
        <v>14</v>
      </c>
      <c r="B73" s="12">
        <v>65</v>
      </c>
      <c r="C73" s="12" t="s">
        <v>58</v>
      </c>
      <c r="D73" s="30" t="s">
        <v>177</v>
      </c>
      <c r="E73" s="54"/>
      <c r="F73" s="31"/>
      <c r="G73" s="31" t="s">
        <v>110</v>
      </c>
      <c r="H73" s="31" t="s">
        <v>67</v>
      </c>
      <c r="I73" s="26"/>
      <c r="J73" s="22"/>
      <c r="K73" s="14"/>
      <c r="L73" s="119">
        <v>40.34</v>
      </c>
      <c r="M73" s="38">
        <f t="shared" si="5"/>
        <v>40.34</v>
      </c>
      <c r="N73" s="57"/>
      <c r="O73" s="9"/>
      <c r="P73" s="6"/>
      <c r="Q73" s="34"/>
      <c r="R73" s="34"/>
      <c r="S73" s="5"/>
      <c r="T73" s="5"/>
      <c r="U73" s="5"/>
      <c r="V73" s="5"/>
      <c r="W73" s="12"/>
      <c r="X73" s="5"/>
      <c r="Y73" s="5"/>
      <c r="Z73" s="5"/>
      <c r="AA73" s="5"/>
      <c r="AB73" s="5"/>
      <c r="AC73" s="5"/>
      <c r="AD73" s="5"/>
      <c r="AE73" s="5"/>
    </row>
    <row r="74" spans="1:31" ht="15.75" customHeight="1" hidden="1">
      <c r="A74" s="9">
        <v>15</v>
      </c>
      <c r="B74" s="12">
        <v>61</v>
      </c>
      <c r="C74" s="12" t="s">
        <v>59</v>
      </c>
      <c r="D74" s="30" t="s">
        <v>186</v>
      </c>
      <c r="E74" s="54"/>
      <c r="F74" s="31"/>
      <c r="G74" s="31" t="s">
        <v>110</v>
      </c>
      <c r="H74" s="31" t="s">
        <v>67</v>
      </c>
      <c r="I74" s="26"/>
      <c r="J74" s="22"/>
      <c r="K74" s="14"/>
      <c r="L74" s="119">
        <v>41.88</v>
      </c>
      <c r="M74" s="38">
        <f t="shared" si="5"/>
        <v>41.88</v>
      </c>
      <c r="N74" s="57"/>
      <c r="O74" s="9"/>
      <c r="P74" s="6"/>
      <c r="Q74" s="34"/>
      <c r="R74" s="34"/>
      <c r="S74" s="5"/>
      <c r="T74" s="5"/>
      <c r="U74" s="5"/>
      <c r="V74" s="5"/>
      <c r="W74" s="12"/>
      <c r="X74" s="5"/>
      <c r="Y74" s="5"/>
      <c r="Z74" s="5"/>
      <c r="AA74" s="5"/>
      <c r="AB74" s="5"/>
      <c r="AC74" s="5"/>
      <c r="AD74" s="5"/>
      <c r="AE74" s="5"/>
    </row>
    <row r="75" spans="1:31" ht="15.75" customHeight="1" hidden="1">
      <c r="A75" s="9">
        <v>16</v>
      </c>
      <c r="B75" s="12">
        <v>66</v>
      </c>
      <c r="C75" s="12" t="s">
        <v>58</v>
      </c>
      <c r="D75" s="30" t="s">
        <v>183</v>
      </c>
      <c r="E75" s="54"/>
      <c r="F75" s="31"/>
      <c r="G75" s="31" t="s">
        <v>110</v>
      </c>
      <c r="H75" s="31" t="s">
        <v>67</v>
      </c>
      <c r="I75" s="26"/>
      <c r="J75" s="22"/>
      <c r="K75" s="14"/>
      <c r="L75" s="119">
        <v>43.82</v>
      </c>
      <c r="M75" s="38">
        <f t="shared" si="5"/>
        <v>43.82</v>
      </c>
      <c r="N75" s="57"/>
      <c r="O75" s="9"/>
      <c r="P75" s="6"/>
      <c r="Q75" s="34"/>
      <c r="R75" s="34"/>
      <c r="S75" s="5"/>
      <c r="T75" s="5"/>
      <c r="U75" s="5"/>
      <c r="V75" s="5"/>
      <c r="W75" s="12"/>
      <c r="X75" s="5"/>
      <c r="Y75" s="5"/>
      <c r="Z75" s="5"/>
      <c r="AA75" s="5"/>
      <c r="AB75" s="5"/>
      <c r="AC75" s="5"/>
      <c r="AD75" s="5"/>
      <c r="AE75" s="5"/>
    </row>
    <row r="76" spans="1:31" ht="15.75" customHeight="1" hidden="1">
      <c r="A76" s="9">
        <v>17</v>
      </c>
      <c r="B76" s="12">
        <v>75</v>
      </c>
      <c r="C76" s="12" t="s">
        <v>58</v>
      </c>
      <c r="D76" s="30" t="s">
        <v>173</v>
      </c>
      <c r="E76" s="54"/>
      <c r="F76" s="31"/>
      <c r="G76" s="31" t="s">
        <v>110</v>
      </c>
      <c r="H76" s="31" t="s">
        <v>65</v>
      </c>
      <c r="I76" s="26"/>
      <c r="J76" s="22"/>
      <c r="K76" s="14"/>
      <c r="L76" s="119">
        <v>59.2</v>
      </c>
      <c r="M76" s="38">
        <f t="shared" si="5"/>
        <v>59.2</v>
      </c>
      <c r="N76" s="57"/>
      <c r="O76" s="9"/>
      <c r="P76" s="6"/>
      <c r="Q76" s="34"/>
      <c r="R76" s="34"/>
      <c r="S76" s="5"/>
      <c r="T76" s="5"/>
      <c r="U76" s="5"/>
      <c r="V76" s="5"/>
      <c r="W76" s="12"/>
      <c r="X76" s="5"/>
      <c r="Y76" s="5"/>
      <c r="Z76" s="5"/>
      <c r="AA76" s="5"/>
      <c r="AB76" s="5"/>
      <c r="AC76" s="5"/>
      <c r="AD76" s="5"/>
      <c r="AE76" s="5"/>
    </row>
    <row r="77" spans="1:31" ht="15.75" customHeight="1" hidden="1" thickBot="1">
      <c r="A77" s="63"/>
      <c r="B77" s="64">
        <v>62</v>
      </c>
      <c r="C77" s="64" t="s">
        <v>58</v>
      </c>
      <c r="D77" s="65" t="s">
        <v>185</v>
      </c>
      <c r="E77" s="66"/>
      <c r="F77" s="67"/>
      <c r="G77" s="67" t="s">
        <v>110</v>
      </c>
      <c r="H77" s="67" t="s">
        <v>67</v>
      </c>
      <c r="I77" s="69"/>
      <c r="J77" s="70"/>
      <c r="K77" s="109"/>
      <c r="L77" s="146" t="s">
        <v>69</v>
      </c>
      <c r="M77" s="71"/>
      <c r="N77" s="57"/>
      <c r="O77" s="9"/>
      <c r="P77" s="6"/>
      <c r="Q77" s="34"/>
      <c r="R77" s="34"/>
      <c r="S77" s="5"/>
      <c r="T77" s="5"/>
      <c r="U77" s="5"/>
      <c r="V77" s="5"/>
      <c r="W77" s="12"/>
      <c r="X77" s="5"/>
      <c r="Y77" s="5"/>
      <c r="Z77" s="5"/>
      <c r="AA77" s="5"/>
      <c r="AB77" s="5"/>
      <c r="AC77" s="5"/>
      <c r="AD77" s="5"/>
      <c r="AE77" s="5"/>
    </row>
    <row r="78" ht="13.5" thickTop="1"/>
    <row r="79" ht="12.75">
      <c r="H79" s="120" t="s">
        <v>72</v>
      </c>
    </row>
    <row r="80" spans="2:13" ht="12.75">
      <c r="B80" s="97"/>
      <c r="H80" s="120" t="s">
        <v>114</v>
      </c>
      <c r="L80" s="234"/>
      <c r="M80" s="234"/>
    </row>
    <row r="81" spans="2:13" ht="12.75">
      <c r="B81" s="97"/>
      <c r="H81" s="120" t="s">
        <v>113</v>
      </c>
      <c r="L81" s="116"/>
      <c r="M81" s="117"/>
    </row>
    <row r="82" spans="2:3" ht="12.75">
      <c r="B82" s="97"/>
      <c r="C82" s="97"/>
    </row>
    <row r="84" spans="1:15" ht="12.75">
      <c r="A84" s="231" t="s">
        <v>48</v>
      </c>
      <c r="B84" s="231"/>
      <c r="C84" s="231"/>
      <c r="D84" s="231"/>
      <c r="H84" s="233" t="s">
        <v>49</v>
      </c>
      <c r="I84" s="233"/>
      <c r="J84" s="233"/>
      <c r="K84" s="233"/>
      <c r="L84" s="233"/>
      <c r="M84" s="233"/>
      <c r="N84" s="233"/>
      <c r="O84" s="233"/>
    </row>
  </sheetData>
  <sheetProtection/>
  <mergeCells count="8">
    <mergeCell ref="A84:D84"/>
    <mergeCell ref="H84:O84"/>
    <mergeCell ref="C4:J4"/>
    <mergeCell ref="A1:O1"/>
    <mergeCell ref="A2:O2"/>
    <mergeCell ref="A3:D3"/>
    <mergeCell ref="L80:M80"/>
    <mergeCell ref="H3:O3"/>
  </mergeCells>
  <printOptions/>
  <pageMargins left="0.7874015748031497" right="0.5905511811023623" top="0.3937007874015748" bottom="0.8267716535433072" header="0.5118110236220472" footer="0.5118110236220472"/>
  <pageSetup horizontalDpi="600" verticalDpi="600" orientation="portrait" paperSize="9" scale="90" r:id="rId2"/>
  <rowBreaks count="1" manualBreakCount="1">
    <brk id="45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00B0F0"/>
  </sheetPr>
  <dimension ref="A1:AK35"/>
  <sheetViews>
    <sheetView view="pageBreakPreview" zoomScale="115" zoomScaleSheetLayoutView="115" zoomScalePageLayoutView="0" workbookViewId="0" topLeftCell="A1">
      <selection activeCell="A28" sqref="A28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3.8515625" style="1" customWidth="1"/>
    <col min="5" max="5" width="12.8515625" style="1" hidden="1" customWidth="1"/>
    <col min="6" max="6" width="8.00390625" style="1" customWidth="1"/>
    <col min="7" max="7" width="22.57421875" style="1" hidden="1" customWidth="1"/>
    <col min="8" max="8" width="19.28125" style="1" customWidth="1"/>
    <col min="9" max="9" width="26.00390625" style="1" hidden="1" customWidth="1"/>
    <col min="10" max="10" width="27.00390625" style="1" hidden="1" customWidth="1"/>
    <col min="11" max="11" width="0.71875" style="1" customWidth="1"/>
    <col min="12" max="12" width="8.140625" style="1" customWidth="1"/>
    <col min="13" max="13" width="10.57421875" style="1" customWidth="1"/>
    <col min="14" max="14" width="6.421875" style="1" hidden="1" customWidth="1"/>
    <col min="15" max="15" width="7.8515625" style="1" hidden="1" customWidth="1"/>
    <col min="16" max="16" width="4.140625" style="1" customWidth="1"/>
    <col min="17" max="17" width="7.28125" style="1" customWidth="1"/>
    <col min="18" max="18" width="10.140625" style="1" bestFit="1" customWidth="1"/>
    <col min="19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4" customHeight="1">
      <c r="A1" s="228" t="s">
        <v>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28.5" customHeight="1">
      <c r="A2" s="229" t="s">
        <v>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28.5" customHeight="1">
      <c r="A3" s="230" t="s">
        <v>22</v>
      </c>
      <c r="B3" s="230"/>
      <c r="C3" s="230"/>
      <c r="D3" s="230"/>
      <c r="E3" s="24"/>
      <c r="F3" s="24"/>
      <c r="G3" s="24"/>
      <c r="H3" s="24"/>
      <c r="I3" s="24"/>
      <c r="J3" s="237" t="s">
        <v>77</v>
      </c>
      <c r="K3" s="238"/>
      <c r="L3" s="238"/>
      <c r="M3" s="238"/>
      <c r="N3" s="238"/>
      <c r="O3" s="238"/>
    </row>
    <row r="4" spans="2:37" ht="41.25" customHeight="1">
      <c r="B4" s="29"/>
      <c r="C4" s="236" t="s">
        <v>76</v>
      </c>
      <c r="D4" s="236"/>
      <c r="E4" s="236"/>
      <c r="F4" s="236"/>
      <c r="G4" s="236"/>
      <c r="H4" s="236"/>
      <c r="I4" s="236"/>
      <c r="J4" s="236"/>
      <c r="K4" s="29"/>
      <c r="L4" s="33" t="s">
        <v>32</v>
      </c>
      <c r="M4" s="29"/>
      <c r="N4" s="29"/>
      <c r="O4" s="29"/>
      <c r="P4" s="4"/>
      <c r="Q4" s="5" t="s">
        <v>41</v>
      </c>
      <c r="R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6.5" customHeight="1" thickBot="1">
      <c r="A5" s="2" t="s">
        <v>4</v>
      </c>
      <c r="B5" s="2" t="s">
        <v>0</v>
      </c>
      <c r="C5" s="20" t="s">
        <v>6</v>
      </c>
      <c r="D5" s="2" t="s">
        <v>2</v>
      </c>
      <c r="E5" s="2"/>
      <c r="F5" s="2" t="s">
        <v>194</v>
      </c>
      <c r="G5" s="2"/>
      <c r="H5" s="2" t="s">
        <v>40</v>
      </c>
      <c r="I5" s="2"/>
      <c r="J5" s="2" t="s">
        <v>7</v>
      </c>
      <c r="K5" s="2"/>
      <c r="L5" s="21" t="s">
        <v>3</v>
      </c>
      <c r="M5" s="21" t="s">
        <v>8</v>
      </c>
      <c r="N5" s="21" t="s">
        <v>12</v>
      </c>
      <c r="O5" s="2" t="s">
        <v>5</v>
      </c>
      <c r="P5" s="4"/>
      <c r="Q5" s="34"/>
      <c r="R5" s="34"/>
      <c r="U5" s="5"/>
      <c r="V5" s="5"/>
      <c r="W5" s="1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6.5" customHeight="1" thickTop="1">
      <c r="A6" s="145">
        <v>1</v>
      </c>
      <c r="B6" s="49">
        <v>55</v>
      </c>
      <c r="C6" s="49" t="s">
        <v>58</v>
      </c>
      <c r="D6" s="78" t="s">
        <v>117</v>
      </c>
      <c r="E6" s="59"/>
      <c r="F6" s="49">
        <v>80</v>
      </c>
      <c r="G6" s="60"/>
      <c r="H6" s="49" t="s">
        <v>65</v>
      </c>
      <c r="I6" s="55"/>
      <c r="J6" s="55"/>
      <c r="K6" s="79"/>
      <c r="L6" s="189">
        <f aca="true" t="shared" si="0" ref="L6:L12">(P6*60+Q6)/86400</f>
        <v>0.002596064814814815</v>
      </c>
      <c r="M6" s="195">
        <f aca="true" t="shared" si="1" ref="M6:M12">ROUNDDOWN(L6*86400/3,3)</f>
        <v>74.766</v>
      </c>
      <c r="N6" s="107">
        <f aca="true" t="shared" si="2" ref="N6:N28">(L6-L$6)*86400</f>
        <v>0</v>
      </c>
      <c r="O6" s="9" t="str">
        <f aca="true" t="shared" si="3" ref="O6:O28">IF(K6&lt;=269/86400,"КМС",IF(K6&lt;=288/86400,"I разр.",IF(K6&lt;=309.8/86400,"II разр.",IF(K6&lt;=336.8/86400,"III разр.",IF(K6&lt;=369.2/86400,"I юн.",IF(K6&lt;=412.4/86400,"II юн.",IF(K6&lt;=466.4/86400,"III юн.","")))))))</f>
        <v>КМС</v>
      </c>
      <c r="P6" s="4">
        <v>3</v>
      </c>
      <c r="Q6" s="34">
        <v>44.3</v>
      </c>
      <c r="R6" s="95"/>
      <c r="U6" s="5"/>
      <c r="V6" s="5"/>
      <c r="W6" s="1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6.5" customHeight="1" thickBot="1">
      <c r="A7" s="63">
        <v>2</v>
      </c>
      <c r="B7" s="64">
        <v>54</v>
      </c>
      <c r="C7" s="64" t="s">
        <v>59</v>
      </c>
      <c r="D7" s="65" t="s">
        <v>116</v>
      </c>
      <c r="E7" s="66"/>
      <c r="F7" s="67">
        <v>80</v>
      </c>
      <c r="G7" s="67"/>
      <c r="H7" s="67" t="s">
        <v>64</v>
      </c>
      <c r="I7" s="68"/>
      <c r="J7" s="68"/>
      <c r="K7" s="128"/>
      <c r="L7" s="112">
        <f t="shared" si="0"/>
        <v>0.003546296296296296</v>
      </c>
      <c r="M7" s="196">
        <f t="shared" si="1"/>
        <v>102.133</v>
      </c>
      <c r="N7" s="57">
        <f t="shared" si="2"/>
        <v>82.09999999999997</v>
      </c>
      <c r="O7" s="9" t="str">
        <f t="shared" si="3"/>
        <v>КМС</v>
      </c>
      <c r="P7" s="4">
        <v>5</v>
      </c>
      <c r="Q7" s="34">
        <v>6.4</v>
      </c>
      <c r="R7" s="34"/>
      <c r="U7" s="5"/>
      <c r="V7" s="5"/>
      <c r="W7" s="1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6.5" customHeight="1" thickTop="1">
      <c r="A8" s="145">
        <v>1</v>
      </c>
      <c r="B8" s="49">
        <v>53</v>
      </c>
      <c r="C8" s="49" t="s">
        <v>58</v>
      </c>
      <c r="D8" s="78" t="s">
        <v>119</v>
      </c>
      <c r="E8" s="59"/>
      <c r="F8" s="49">
        <v>75</v>
      </c>
      <c r="G8" s="60"/>
      <c r="H8" s="49" t="s">
        <v>66</v>
      </c>
      <c r="I8" s="55"/>
      <c r="J8" s="55"/>
      <c r="K8" s="79"/>
      <c r="L8" s="189">
        <f t="shared" si="0"/>
        <v>0.0017614583333333334</v>
      </c>
      <c r="M8" s="195">
        <f t="shared" si="1"/>
        <v>50.73</v>
      </c>
      <c r="N8" s="57">
        <f t="shared" si="2"/>
        <v>-72.11</v>
      </c>
      <c r="O8" s="9" t="str">
        <f t="shared" si="3"/>
        <v>КМС</v>
      </c>
      <c r="P8" s="4">
        <v>2</v>
      </c>
      <c r="Q8" s="34">
        <v>32.19</v>
      </c>
      <c r="R8" s="34"/>
      <c r="U8" s="5"/>
      <c r="V8" s="5"/>
      <c r="W8" s="1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6.5" customHeight="1">
      <c r="A9" s="9">
        <v>2</v>
      </c>
      <c r="B9" s="12">
        <v>52</v>
      </c>
      <c r="C9" s="12" t="s">
        <v>59</v>
      </c>
      <c r="D9" s="30" t="s">
        <v>120</v>
      </c>
      <c r="E9" s="54"/>
      <c r="F9" s="31">
        <v>75</v>
      </c>
      <c r="G9" s="31"/>
      <c r="H9" s="31" t="s">
        <v>61</v>
      </c>
      <c r="I9" s="23"/>
      <c r="J9" s="23"/>
      <c r="K9" s="56"/>
      <c r="L9" s="114">
        <f t="shared" si="0"/>
        <v>0.0018366898148148149</v>
      </c>
      <c r="M9" s="122">
        <f t="shared" si="1"/>
        <v>52.896</v>
      </c>
      <c r="N9" s="57">
        <f t="shared" si="2"/>
        <v>-65.61</v>
      </c>
      <c r="O9" s="9" t="str">
        <f t="shared" si="3"/>
        <v>КМС</v>
      </c>
      <c r="P9" s="4">
        <v>2</v>
      </c>
      <c r="Q9" s="34">
        <v>38.69</v>
      </c>
      <c r="R9" s="34"/>
      <c r="U9" s="5"/>
      <c r="V9" s="5"/>
      <c r="W9" s="1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6.5" customHeight="1">
      <c r="A10" s="9">
        <v>3</v>
      </c>
      <c r="B10" s="12">
        <v>49</v>
      </c>
      <c r="C10" s="12" t="s">
        <v>59</v>
      </c>
      <c r="D10" s="30" t="s">
        <v>122</v>
      </c>
      <c r="E10" s="54"/>
      <c r="F10" s="31">
        <v>75</v>
      </c>
      <c r="G10" s="31"/>
      <c r="H10" s="31" t="s">
        <v>64</v>
      </c>
      <c r="I10" s="23"/>
      <c r="J10" s="23"/>
      <c r="K10" s="56"/>
      <c r="L10" s="114">
        <f t="shared" si="0"/>
        <v>0.002167013888888889</v>
      </c>
      <c r="M10" s="122">
        <f t="shared" si="1"/>
        <v>62.41</v>
      </c>
      <c r="N10" s="57">
        <f t="shared" si="2"/>
        <v>-37.07000000000001</v>
      </c>
      <c r="O10" s="9" t="str">
        <f t="shared" si="3"/>
        <v>КМС</v>
      </c>
      <c r="P10" s="4">
        <v>3</v>
      </c>
      <c r="Q10" s="34">
        <v>7.23</v>
      </c>
      <c r="R10" s="34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6.5" customHeight="1">
      <c r="A11" s="9">
        <v>4</v>
      </c>
      <c r="B11" s="12">
        <v>50</v>
      </c>
      <c r="C11" s="12" t="s">
        <v>58</v>
      </c>
      <c r="D11" s="26" t="s">
        <v>118</v>
      </c>
      <c r="E11" s="54"/>
      <c r="F11" s="31">
        <v>75</v>
      </c>
      <c r="G11" s="31"/>
      <c r="H11" s="31" t="s">
        <v>64</v>
      </c>
      <c r="I11" s="23"/>
      <c r="J11" s="23"/>
      <c r="K11" s="56"/>
      <c r="L11" s="114">
        <f t="shared" si="0"/>
        <v>0.002245138888888889</v>
      </c>
      <c r="M11" s="122">
        <f t="shared" si="1"/>
        <v>64.66</v>
      </c>
      <c r="N11" s="57">
        <f t="shared" si="2"/>
        <v>-30.320000000000004</v>
      </c>
      <c r="O11" s="9" t="str">
        <f t="shared" si="3"/>
        <v>КМС</v>
      </c>
      <c r="P11" s="4">
        <v>3</v>
      </c>
      <c r="Q11" s="34">
        <v>13.98</v>
      </c>
      <c r="R11" s="34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6.5" customHeight="1" thickBot="1">
      <c r="A12" s="63">
        <v>5</v>
      </c>
      <c r="B12" s="64">
        <v>51</v>
      </c>
      <c r="C12" s="64" t="s">
        <v>58</v>
      </c>
      <c r="D12" s="69" t="s">
        <v>121</v>
      </c>
      <c r="E12" s="66"/>
      <c r="F12" s="64">
        <v>75</v>
      </c>
      <c r="G12" s="67"/>
      <c r="H12" s="64" t="s">
        <v>64</v>
      </c>
      <c r="I12" s="68"/>
      <c r="J12" s="68"/>
      <c r="K12" s="70"/>
      <c r="L12" s="112">
        <f t="shared" si="0"/>
        <v>0.0026855324074074073</v>
      </c>
      <c r="M12" s="196">
        <f t="shared" si="1"/>
        <v>77.343</v>
      </c>
      <c r="N12" s="57">
        <f t="shared" si="2"/>
        <v>7.729999999999981</v>
      </c>
      <c r="O12" s="9" t="str">
        <f t="shared" si="3"/>
        <v>КМС</v>
      </c>
      <c r="P12" s="4">
        <v>3</v>
      </c>
      <c r="Q12" s="34">
        <v>52.03</v>
      </c>
      <c r="R12" s="34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6.5" customHeight="1" thickBot="1" thickTop="1">
      <c r="A13" s="136"/>
      <c r="B13" s="137">
        <v>48</v>
      </c>
      <c r="C13" s="137" t="s">
        <v>59</v>
      </c>
      <c r="D13" s="158" t="s">
        <v>123</v>
      </c>
      <c r="E13" s="139"/>
      <c r="F13" s="140">
        <v>70</v>
      </c>
      <c r="G13" s="140"/>
      <c r="H13" s="140" t="s">
        <v>67</v>
      </c>
      <c r="I13" s="141"/>
      <c r="J13" s="141"/>
      <c r="K13" s="142"/>
      <c r="L13" s="188" t="s">
        <v>69</v>
      </c>
      <c r="M13" s="197"/>
      <c r="N13" s="57" t="e">
        <f t="shared" si="2"/>
        <v>#VALUE!</v>
      </c>
      <c r="O13" s="9" t="str">
        <f t="shared" si="3"/>
        <v>КМС</v>
      </c>
      <c r="P13" s="4" t="s">
        <v>69</v>
      </c>
      <c r="Q13" s="34"/>
      <c r="R13" s="34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6.5" customHeight="1" thickTop="1">
      <c r="A14" s="145">
        <v>1</v>
      </c>
      <c r="B14" s="49">
        <v>47</v>
      </c>
      <c r="C14" s="49" t="s">
        <v>58</v>
      </c>
      <c r="D14" s="78" t="s">
        <v>132</v>
      </c>
      <c r="E14" s="59"/>
      <c r="F14" s="49">
        <v>65</v>
      </c>
      <c r="G14" s="60"/>
      <c r="H14" s="49" t="s">
        <v>189</v>
      </c>
      <c r="I14" s="55"/>
      <c r="J14" s="55"/>
      <c r="K14" s="79"/>
      <c r="L14" s="189">
        <f aca="true" t="shared" si="4" ref="L14:L28">(P14*60+Q14)/86400</f>
        <v>0.0016275462962962964</v>
      </c>
      <c r="M14" s="195">
        <f aca="true" t="shared" si="5" ref="M14:M28">ROUNDDOWN(L14*86400/3,3)</f>
        <v>46.873</v>
      </c>
      <c r="N14" s="57">
        <f t="shared" si="2"/>
        <v>-83.67999999999999</v>
      </c>
      <c r="O14" s="9" t="str">
        <f t="shared" si="3"/>
        <v>КМС</v>
      </c>
      <c r="P14" s="4">
        <v>2</v>
      </c>
      <c r="Q14" s="34">
        <v>20.62</v>
      </c>
      <c r="R14" s="34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6.5" customHeight="1">
      <c r="A15" s="9">
        <v>2</v>
      </c>
      <c r="B15" s="12">
        <v>40</v>
      </c>
      <c r="C15" s="12" t="s">
        <v>58</v>
      </c>
      <c r="D15" s="26" t="s">
        <v>133</v>
      </c>
      <c r="E15" s="54"/>
      <c r="F15" s="31">
        <v>65</v>
      </c>
      <c r="G15" s="31"/>
      <c r="H15" s="31" t="s">
        <v>67</v>
      </c>
      <c r="I15" s="23"/>
      <c r="J15" s="23"/>
      <c r="K15" s="22"/>
      <c r="L15" s="114">
        <f t="shared" si="4"/>
        <v>0.0016703703703703702</v>
      </c>
      <c r="M15" s="122">
        <f t="shared" si="5"/>
        <v>48.106</v>
      </c>
      <c r="N15" s="57">
        <f t="shared" si="2"/>
        <v>-79.98000000000002</v>
      </c>
      <c r="O15" s="9" t="str">
        <f t="shared" si="3"/>
        <v>КМС</v>
      </c>
      <c r="P15" s="4">
        <v>2</v>
      </c>
      <c r="Q15" s="34">
        <v>24.32</v>
      </c>
      <c r="R15" s="34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6.5" customHeight="1">
      <c r="A16" s="9">
        <v>3</v>
      </c>
      <c r="B16" s="12">
        <v>39</v>
      </c>
      <c r="C16" s="12" t="s">
        <v>59</v>
      </c>
      <c r="D16" s="30" t="s">
        <v>129</v>
      </c>
      <c r="E16" s="54"/>
      <c r="F16" s="31">
        <v>65</v>
      </c>
      <c r="G16" s="31"/>
      <c r="H16" s="31" t="s">
        <v>67</v>
      </c>
      <c r="I16" s="23"/>
      <c r="J16" s="23"/>
      <c r="K16" s="22"/>
      <c r="L16" s="114">
        <f t="shared" si="4"/>
        <v>0.0016875000000000002</v>
      </c>
      <c r="M16" s="122">
        <f t="shared" si="5"/>
        <v>48.6</v>
      </c>
      <c r="N16" s="57">
        <f t="shared" si="2"/>
        <v>-78.5</v>
      </c>
      <c r="O16" s="9" t="str">
        <f t="shared" si="3"/>
        <v>КМС</v>
      </c>
      <c r="P16" s="4">
        <v>2</v>
      </c>
      <c r="Q16" s="34">
        <v>25.8</v>
      </c>
      <c r="R16" s="34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6.5" customHeight="1">
      <c r="A17" s="9">
        <v>4</v>
      </c>
      <c r="B17" s="12">
        <v>46</v>
      </c>
      <c r="C17" s="12" t="s">
        <v>58</v>
      </c>
      <c r="D17" s="26" t="s">
        <v>125</v>
      </c>
      <c r="E17" s="54"/>
      <c r="F17" s="12">
        <v>65</v>
      </c>
      <c r="G17" s="31"/>
      <c r="H17" s="12" t="s">
        <v>66</v>
      </c>
      <c r="I17" s="23"/>
      <c r="J17" s="23"/>
      <c r="K17" s="56"/>
      <c r="L17" s="114">
        <f t="shared" si="4"/>
        <v>0.0017293981481481483</v>
      </c>
      <c r="M17" s="122">
        <f t="shared" si="5"/>
        <v>49.806</v>
      </c>
      <c r="N17" s="57">
        <f t="shared" si="2"/>
        <v>-74.88</v>
      </c>
      <c r="O17" s="9" t="str">
        <f t="shared" si="3"/>
        <v>КМС</v>
      </c>
      <c r="P17" s="4">
        <v>2</v>
      </c>
      <c r="Q17" s="34">
        <v>29.42</v>
      </c>
      <c r="R17" s="34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6.5" customHeight="1">
      <c r="A18" s="9">
        <v>5</v>
      </c>
      <c r="B18" s="12">
        <v>41</v>
      </c>
      <c r="C18" s="12" t="s">
        <v>59</v>
      </c>
      <c r="D18" s="30" t="s">
        <v>127</v>
      </c>
      <c r="E18" s="54"/>
      <c r="F18" s="31">
        <v>65</v>
      </c>
      <c r="G18" s="31"/>
      <c r="H18" s="31" t="s">
        <v>64</v>
      </c>
      <c r="I18" s="23"/>
      <c r="J18" s="23"/>
      <c r="K18" s="22"/>
      <c r="L18" s="114">
        <f t="shared" si="4"/>
        <v>0.0017304398148148146</v>
      </c>
      <c r="M18" s="122">
        <f t="shared" si="5"/>
        <v>49.836</v>
      </c>
      <c r="N18" s="57">
        <f t="shared" si="2"/>
        <v>-74.79000000000002</v>
      </c>
      <c r="O18" s="9" t="str">
        <f t="shared" si="3"/>
        <v>КМС</v>
      </c>
      <c r="P18" s="4">
        <v>2</v>
      </c>
      <c r="Q18" s="34">
        <v>29.51</v>
      </c>
      <c r="R18" s="34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6.5" customHeight="1">
      <c r="A19" s="9">
        <v>6</v>
      </c>
      <c r="B19" s="12">
        <v>44</v>
      </c>
      <c r="C19" s="12" t="s">
        <v>59</v>
      </c>
      <c r="D19" s="30" t="s">
        <v>126</v>
      </c>
      <c r="E19" s="54"/>
      <c r="F19" s="31">
        <v>65</v>
      </c>
      <c r="G19" s="31"/>
      <c r="H19" s="31" t="s">
        <v>64</v>
      </c>
      <c r="I19" s="23"/>
      <c r="J19" s="23"/>
      <c r="K19" s="56"/>
      <c r="L19" s="114">
        <f t="shared" si="4"/>
        <v>0.001772685185185185</v>
      </c>
      <c r="M19" s="122">
        <f t="shared" si="5"/>
        <v>51.053</v>
      </c>
      <c r="N19" s="57">
        <f t="shared" si="2"/>
        <v>-71.14000000000001</v>
      </c>
      <c r="O19" s="9" t="str">
        <f t="shared" si="3"/>
        <v>КМС</v>
      </c>
      <c r="P19" s="4">
        <v>2</v>
      </c>
      <c r="Q19" s="34">
        <v>33.16</v>
      </c>
      <c r="R19" s="34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6.5" customHeight="1">
      <c r="A20" s="9">
        <v>7</v>
      </c>
      <c r="B20" s="12">
        <v>42</v>
      </c>
      <c r="C20" s="12" t="s">
        <v>59</v>
      </c>
      <c r="D20" s="30" t="s">
        <v>130</v>
      </c>
      <c r="E20" s="54"/>
      <c r="F20" s="31">
        <v>65</v>
      </c>
      <c r="G20" s="31"/>
      <c r="H20" s="31" t="s">
        <v>188</v>
      </c>
      <c r="I20" s="23"/>
      <c r="J20" s="23"/>
      <c r="K20" s="22"/>
      <c r="L20" s="114">
        <f t="shared" si="4"/>
        <v>0.0018143518518518517</v>
      </c>
      <c r="M20" s="122">
        <f t="shared" si="5"/>
        <v>52.253</v>
      </c>
      <c r="N20" s="57">
        <f t="shared" si="2"/>
        <v>-67.54000000000002</v>
      </c>
      <c r="O20" s="9" t="str">
        <f t="shared" si="3"/>
        <v>КМС</v>
      </c>
      <c r="P20" s="4">
        <v>2</v>
      </c>
      <c r="Q20" s="34">
        <v>36.76</v>
      </c>
      <c r="R20" s="34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6.5" customHeight="1">
      <c r="A21" s="9">
        <v>8</v>
      </c>
      <c r="B21" s="12">
        <v>43</v>
      </c>
      <c r="C21" s="12" t="s">
        <v>59</v>
      </c>
      <c r="D21" s="30" t="s">
        <v>131</v>
      </c>
      <c r="E21" s="54"/>
      <c r="F21" s="31">
        <v>65</v>
      </c>
      <c r="G21" s="31"/>
      <c r="H21" s="31" t="s">
        <v>64</v>
      </c>
      <c r="I21" s="23"/>
      <c r="J21" s="23"/>
      <c r="K21" s="56"/>
      <c r="L21" s="114">
        <f t="shared" si="4"/>
        <v>0.0018215277777777778</v>
      </c>
      <c r="M21" s="122">
        <f t="shared" si="5"/>
        <v>52.46</v>
      </c>
      <c r="N21" s="57">
        <f t="shared" si="2"/>
        <v>-66.92</v>
      </c>
      <c r="O21" s="9" t="str">
        <f t="shared" si="3"/>
        <v>КМС</v>
      </c>
      <c r="P21" s="4">
        <v>2</v>
      </c>
      <c r="Q21" s="34">
        <v>37.38</v>
      </c>
      <c r="R21" s="34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6.5" customHeight="1">
      <c r="A22" s="9">
        <v>9</v>
      </c>
      <c r="B22" s="12">
        <v>37</v>
      </c>
      <c r="C22" s="12" t="s">
        <v>58</v>
      </c>
      <c r="D22" s="26" t="s">
        <v>128</v>
      </c>
      <c r="E22" s="54"/>
      <c r="F22" s="12">
        <v>65</v>
      </c>
      <c r="G22" s="31"/>
      <c r="H22" s="12" t="s">
        <v>67</v>
      </c>
      <c r="I22" s="23"/>
      <c r="J22" s="23"/>
      <c r="K22" s="22"/>
      <c r="L22" s="114">
        <f t="shared" si="4"/>
        <v>0.00195474537037037</v>
      </c>
      <c r="M22" s="122">
        <f t="shared" si="5"/>
        <v>56.296</v>
      </c>
      <c r="N22" s="57">
        <f t="shared" si="2"/>
        <v>-55.41000000000003</v>
      </c>
      <c r="O22" s="9" t="str">
        <f t="shared" si="3"/>
        <v>КМС</v>
      </c>
      <c r="P22" s="4">
        <v>2</v>
      </c>
      <c r="Q22" s="34">
        <v>48.89</v>
      </c>
      <c r="R22" s="34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6.5" customHeight="1" thickBot="1">
      <c r="A23" s="63">
        <v>10</v>
      </c>
      <c r="B23" s="64">
        <v>45</v>
      </c>
      <c r="C23" s="64" t="s">
        <v>58</v>
      </c>
      <c r="D23" s="69" t="s">
        <v>124</v>
      </c>
      <c r="E23" s="66"/>
      <c r="F23" s="67">
        <v>65</v>
      </c>
      <c r="G23" s="67"/>
      <c r="H23" s="67" t="s">
        <v>67</v>
      </c>
      <c r="I23" s="68"/>
      <c r="J23" s="68"/>
      <c r="K23" s="128"/>
      <c r="L23" s="112">
        <f t="shared" si="4"/>
        <v>0.0019636574074074075</v>
      </c>
      <c r="M23" s="196">
        <f t="shared" si="5"/>
        <v>56.553</v>
      </c>
      <c r="N23" s="57">
        <f t="shared" si="2"/>
        <v>-54.64000000000001</v>
      </c>
      <c r="O23" s="9" t="str">
        <f t="shared" si="3"/>
        <v>КМС</v>
      </c>
      <c r="P23" s="4">
        <v>2</v>
      </c>
      <c r="Q23" s="34">
        <v>49.66</v>
      </c>
      <c r="R23" s="34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6.5" customHeight="1" hidden="1" thickTop="1">
      <c r="A24" s="9">
        <v>1</v>
      </c>
      <c r="B24" s="12">
        <v>72</v>
      </c>
      <c r="C24" s="12" t="s">
        <v>59</v>
      </c>
      <c r="D24" s="30" t="s">
        <v>181</v>
      </c>
      <c r="E24" s="54"/>
      <c r="F24" s="31" t="s">
        <v>110</v>
      </c>
      <c r="G24" s="31"/>
      <c r="H24" s="31" t="s">
        <v>65</v>
      </c>
      <c r="I24" s="23"/>
      <c r="J24" s="23"/>
      <c r="K24" s="22"/>
      <c r="L24" s="114">
        <f t="shared" si="4"/>
        <v>0.0013144675925925926</v>
      </c>
      <c r="M24" s="122">
        <f t="shared" si="5"/>
        <v>37.856</v>
      </c>
      <c r="N24" s="57">
        <f t="shared" si="2"/>
        <v>-110.73000000000002</v>
      </c>
      <c r="O24" s="9" t="str">
        <f t="shared" si="3"/>
        <v>КМС</v>
      </c>
      <c r="P24" s="4">
        <v>1</v>
      </c>
      <c r="Q24" s="34">
        <v>53.57</v>
      </c>
      <c r="R24" s="34"/>
      <c r="U24" s="5"/>
      <c r="V24" s="5"/>
      <c r="W24" s="1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6.5" customHeight="1" hidden="1">
      <c r="A25" s="9">
        <v>2</v>
      </c>
      <c r="B25" s="12">
        <v>70</v>
      </c>
      <c r="C25" s="12" t="s">
        <v>59</v>
      </c>
      <c r="D25" s="26" t="s">
        <v>179</v>
      </c>
      <c r="E25" s="54"/>
      <c r="F25" s="31" t="s">
        <v>110</v>
      </c>
      <c r="G25" s="31"/>
      <c r="H25" s="31" t="s">
        <v>65</v>
      </c>
      <c r="I25" s="23"/>
      <c r="J25" s="23"/>
      <c r="K25" s="56"/>
      <c r="L25" s="114">
        <f t="shared" si="4"/>
        <v>0.0013152777777777778</v>
      </c>
      <c r="M25" s="122">
        <f t="shared" si="5"/>
        <v>37.88</v>
      </c>
      <c r="N25" s="57">
        <f t="shared" si="2"/>
        <v>-110.66000000000001</v>
      </c>
      <c r="O25" s="9" t="str">
        <f t="shared" si="3"/>
        <v>КМС</v>
      </c>
      <c r="P25" s="4">
        <v>1</v>
      </c>
      <c r="Q25" s="34">
        <v>53.64</v>
      </c>
      <c r="R25" s="34"/>
      <c r="U25" s="5"/>
      <c r="V25" s="5"/>
      <c r="W25" s="1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6.5" customHeight="1" hidden="1">
      <c r="A26" s="9">
        <v>3</v>
      </c>
      <c r="B26" s="12">
        <v>56</v>
      </c>
      <c r="C26" s="12" t="s">
        <v>58</v>
      </c>
      <c r="D26" s="26" t="s">
        <v>202</v>
      </c>
      <c r="E26" s="54"/>
      <c r="F26" s="31" t="s">
        <v>110</v>
      </c>
      <c r="G26" s="31"/>
      <c r="H26" s="31" t="s">
        <v>192</v>
      </c>
      <c r="I26" s="23"/>
      <c r="J26" s="23"/>
      <c r="K26" s="22"/>
      <c r="L26" s="114">
        <f t="shared" si="4"/>
        <v>0.0013159722222222223</v>
      </c>
      <c r="M26" s="122">
        <f t="shared" si="5"/>
        <v>37.9</v>
      </c>
      <c r="N26" s="57">
        <f t="shared" si="2"/>
        <v>-110.60000000000001</v>
      </c>
      <c r="O26" s="9" t="str">
        <f t="shared" si="3"/>
        <v>КМС</v>
      </c>
      <c r="P26" s="4">
        <v>1</v>
      </c>
      <c r="Q26" s="34">
        <v>53.7</v>
      </c>
      <c r="R26" s="34"/>
      <c r="U26" s="5"/>
      <c r="V26" s="5"/>
      <c r="W26" s="1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6.5" customHeight="1" hidden="1">
      <c r="A27" s="9">
        <v>4</v>
      </c>
      <c r="B27" s="12">
        <v>58</v>
      </c>
      <c r="C27" s="12" t="s">
        <v>59</v>
      </c>
      <c r="D27" s="30" t="s">
        <v>180</v>
      </c>
      <c r="E27" s="54"/>
      <c r="F27" s="31" t="s">
        <v>110</v>
      </c>
      <c r="G27" s="31"/>
      <c r="H27" s="31" t="s">
        <v>65</v>
      </c>
      <c r="I27" s="23"/>
      <c r="J27" s="23"/>
      <c r="K27" s="22"/>
      <c r="L27" s="114">
        <f t="shared" si="4"/>
        <v>0.0013431712962962963</v>
      </c>
      <c r="M27" s="122">
        <f t="shared" si="5"/>
        <v>38.683</v>
      </c>
      <c r="N27" s="57">
        <f t="shared" si="2"/>
        <v>-108.25000000000001</v>
      </c>
      <c r="O27" s="9" t="str">
        <f t="shared" si="3"/>
        <v>КМС</v>
      </c>
      <c r="P27" s="4">
        <v>1</v>
      </c>
      <c r="Q27" s="34">
        <v>56.05</v>
      </c>
      <c r="R27" s="34"/>
      <c r="U27" s="5"/>
      <c r="V27" s="5"/>
      <c r="W27" s="1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6.5" customHeight="1" hidden="1" thickBot="1">
      <c r="A28" s="63">
        <v>5</v>
      </c>
      <c r="B28" s="64">
        <v>67</v>
      </c>
      <c r="C28" s="64" t="s">
        <v>58</v>
      </c>
      <c r="D28" s="69" t="s">
        <v>182</v>
      </c>
      <c r="E28" s="66"/>
      <c r="F28" s="64" t="s">
        <v>110</v>
      </c>
      <c r="G28" s="67"/>
      <c r="H28" s="64" t="s">
        <v>64</v>
      </c>
      <c r="I28" s="68"/>
      <c r="J28" s="68"/>
      <c r="K28" s="70"/>
      <c r="L28" s="112">
        <f t="shared" si="4"/>
        <v>0.0014166666666666668</v>
      </c>
      <c r="M28" s="196">
        <f t="shared" si="5"/>
        <v>40.8</v>
      </c>
      <c r="N28" s="57">
        <f t="shared" si="2"/>
        <v>-101.9</v>
      </c>
      <c r="O28" s="9" t="str">
        <f t="shared" si="3"/>
        <v>КМС</v>
      </c>
      <c r="P28" s="4">
        <v>2</v>
      </c>
      <c r="Q28" s="34">
        <v>2.4</v>
      </c>
      <c r="R28" s="34"/>
      <c r="U28" s="5"/>
      <c r="V28" s="5"/>
      <c r="W28" s="1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6.5" customHeight="1" thickTop="1">
      <c r="A29" s="9"/>
      <c r="B29" s="12"/>
      <c r="C29" s="12"/>
      <c r="D29" s="30"/>
      <c r="E29" s="54"/>
      <c r="F29" s="31"/>
      <c r="G29" s="31"/>
      <c r="H29" s="23"/>
      <c r="I29" s="23"/>
      <c r="J29" s="23"/>
      <c r="K29" s="56"/>
      <c r="L29" s="43"/>
      <c r="M29" s="62"/>
      <c r="N29" s="57"/>
      <c r="O29" s="9"/>
      <c r="P29" s="4"/>
      <c r="Q29" s="34"/>
      <c r="R29" s="34"/>
      <c r="U29" s="5"/>
      <c r="V29" s="5"/>
      <c r="W29" s="1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ht="12.75">
      <c r="H30" s="120" t="s">
        <v>72</v>
      </c>
    </row>
    <row r="31" spans="2:12" ht="12.75">
      <c r="B31" s="97"/>
      <c r="H31" s="120" t="s">
        <v>201</v>
      </c>
      <c r="L31" s="97"/>
    </row>
    <row r="32" spans="2:12" ht="12.75">
      <c r="B32" s="97"/>
      <c r="H32" s="120" t="s">
        <v>200</v>
      </c>
      <c r="L32" s="97"/>
    </row>
    <row r="35" spans="1:15" ht="12.75">
      <c r="A35" s="231" t="s">
        <v>48</v>
      </c>
      <c r="B35" s="231"/>
      <c r="C35" s="231"/>
      <c r="D35" s="231"/>
      <c r="L35" s="239" t="s">
        <v>49</v>
      </c>
      <c r="M35" s="239"/>
      <c r="N35" s="239"/>
      <c r="O35" s="239"/>
    </row>
  </sheetData>
  <sheetProtection/>
  <mergeCells count="7">
    <mergeCell ref="C4:J4"/>
    <mergeCell ref="A1:O1"/>
    <mergeCell ref="A2:O2"/>
    <mergeCell ref="A3:D3"/>
    <mergeCell ref="J3:O3"/>
    <mergeCell ref="A35:D35"/>
    <mergeCell ref="L35:O35"/>
  </mergeCells>
  <printOptions/>
  <pageMargins left="0.7874015748031497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AK32"/>
  <sheetViews>
    <sheetView tabSelected="1" view="pageBreakPreview" zoomScale="130" zoomScaleSheetLayoutView="130" workbookViewId="0" topLeftCell="A7">
      <selection activeCell="A25" sqref="A25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5.28125" style="1" customWidth="1"/>
    <col min="5" max="5" width="0.71875" style="1" hidden="1" customWidth="1"/>
    <col min="6" max="6" width="6.8515625" style="1" customWidth="1"/>
    <col min="7" max="7" width="27.28125" style="1" hidden="1" customWidth="1"/>
    <col min="8" max="8" width="21.00390625" style="1" customWidth="1"/>
    <col min="9" max="9" width="29.8515625" style="1" hidden="1" customWidth="1"/>
    <col min="10" max="10" width="17.28125" style="1" hidden="1" customWidth="1"/>
    <col min="11" max="11" width="0.71875" style="1" customWidth="1"/>
    <col min="12" max="12" width="8.28125" style="1" customWidth="1"/>
    <col min="13" max="13" width="6.7109375" style="1" customWidth="1"/>
    <col min="14" max="14" width="6.421875" style="1" hidden="1" customWidth="1"/>
    <col min="15" max="15" width="7.140625" style="1" hidden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6.25" customHeight="1">
      <c r="A1" s="228" t="s">
        <v>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28.5" customHeight="1">
      <c r="A2" s="229" t="s">
        <v>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32.25" customHeight="1">
      <c r="A3" s="230" t="s">
        <v>22</v>
      </c>
      <c r="B3" s="230"/>
      <c r="C3" s="230"/>
      <c r="D3" s="230"/>
      <c r="E3" s="24"/>
      <c r="F3" s="24"/>
      <c r="G3" s="24"/>
      <c r="H3" s="237" t="s">
        <v>77</v>
      </c>
      <c r="I3" s="237"/>
      <c r="J3" s="237"/>
      <c r="K3" s="237"/>
      <c r="L3" s="237"/>
      <c r="M3" s="237"/>
      <c r="N3" s="237"/>
      <c r="O3" s="237"/>
    </row>
    <row r="4" spans="2:37" ht="25.5" customHeight="1">
      <c r="B4" s="29"/>
      <c r="C4" s="227" t="s">
        <v>115</v>
      </c>
      <c r="D4" s="227"/>
      <c r="E4" s="227"/>
      <c r="F4" s="227"/>
      <c r="G4" s="227"/>
      <c r="H4" s="227"/>
      <c r="I4" s="227"/>
      <c r="J4" s="227"/>
      <c r="K4" s="29"/>
      <c r="L4" s="33" t="str">
        <f>const!C10</f>
        <v>1500 метров</v>
      </c>
      <c r="M4" s="29"/>
      <c r="N4" s="29"/>
      <c r="O4" s="29"/>
      <c r="P4" s="6"/>
      <c r="Q4" s="1" t="s">
        <v>50</v>
      </c>
      <c r="U4" s="5"/>
      <c r="V4" s="5"/>
      <c r="W4" s="1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6.5" customHeight="1" thickBot="1">
      <c r="A5" s="2" t="s">
        <v>4</v>
      </c>
      <c r="B5" s="2" t="s">
        <v>0</v>
      </c>
      <c r="C5" s="2" t="s">
        <v>6</v>
      </c>
      <c r="D5" s="2" t="s">
        <v>2</v>
      </c>
      <c r="E5" s="2"/>
      <c r="F5" s="2" t="s">
        <v>199</v>
      </c>
      <c r="G5" s="2"/>
      <c r="H5" s="2" t="s">
        <v>40</v>
      </c>
      <c r="I5" s="2"/>
      <c r="J5" s="2" t="s">
        <v>7</v>
      </c>
      <c r="K5" s="2"/>
      <c r="L5" s="21" t="s">
        <v>3</v>
      </c>
      <c r="M5" s="21" t="s">
        <v>8</v>
      </c>
      <c r="N5" s="21" t="s">
        <v>12</v>
      </c>
      <c r="O5" s="2" t="s">
        <v>5</v>
      </c>
      <c r="P5" s="6"/>
      <c r="Q5" s="34"/>
      <c r="R5" s="34"/>
      <c r="U5" s="5"/>
      <c r="V5" s="5"/>
      <c r="W5" s="1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.75" customHeight="1" thickBot="1" thickTop="1">
      <c r="A6" s="136">
        <v>1</v>
      </c>
      <c r="B6" s="137">
        <v>114</v>
      </c>
      <c r="C6" s="137" t="s">
        <v>58</v>
      </c>
      <c r="D6" s="138" t="s">
        <v>78</v>
      </c>
      <c r="E6" s="187"/>
      <c r="F6" s="137">
        <v>70</v>
      </c>
      <c r="G6" s="137"/>
      <c r="H6" s="137" t="s">
        <v>93</v>
      </c>
      <c r="I6" s="137"/>
      <c r="J6" s="147"/>
      <c r="K6" s="159"/>
      <c r="L6" s="188">
        <f aca="true" t="shared" si="0" ref="L6:L24">(P6*60+Q6)/86400</f>
        <v>0.0022885416666666666</v>
      </c>
      <c r="M6" s="165">
        <f>ROUNDDOWN(L6*86400/3,3)</f>
        <v>65.91</v>
      </c>
      <c r="N6" s="96">
        <f aca="true" t="shared" si="1" ref="N6:N24">(L6-L$6)*86400</f>
        <v>0</v>
      </c>
      <c r="O6" s="9" t="str">
        <f aca="true" t="shared" si="2" ref="O6:O24">IF(K6&lt;=140.1/86400,"КМС",IF(K6&lt;=150.9/86400,"I разр.",IF(K6&lt;=161.7/86400,"II разр.",IF(K6&lt;=175.2/86400,"III разр.",IF(K6&lt;=191.4/86400,"I юн.",IF(K6&lt;=213/86400,"II юн.",IF(K6&lt;=240/86400,"III юн.","")))))))</f>
        <v>КМС</v>
      </c>
      <c r="P6" s="6">
        <v>3</v>
      </c>
      <c r="Q6" s="34">
        <v>17.73</v>
      </c>
      <c r="R6" s="34"/>
      <c r="U6" s="5"/>
      <c r="V6" s="5"/>
      <c r="W6" s="1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5.75" customHeight="1" thickTop="1">
      <c r="A7" s="145">
        <v>1</v>
      </c>
      <c r="B7" s="49">
        <v>111</v>
      </c>
      <c r="C7" s="49" t="s">
        <v>59</v>
      </c>
      <c r="D7" s="58" t="s">
        <v>79</v>
      </c>
      <c r="E7" s="94"/>
      <c r="F7" s="60">
        <v>65</v>
      </c>
      <c r="G7" s="49"/>
      <c r="H7" s="60" t="s">
        <v>63</v>
      </c>
      <c r="I7" s="49"/>
      <c r="J7" s="73"/>
      <c r="K7" s="181"/>
      <c r="L7" s="189">
        <f t="shared" si="0"/>
        <v>0.0019156249999999998</v>
      </c>
      <c r="M7" s="190">
        <f aca="true" t="shared" si="3" ref="M7:M20">ROUNDDOWN(L7*86400/3,3)</f>
        <v>55.17</v>
      </c>
      <c r="N7" s="57">
        <f t="shared" si="1"/>
        <v>-32.22000000000001</v>
      </c>
      <c r="O7" s="9" t="str">
        <f t="shared" si="2"/>
        <v>КМС</v>
      </c>
      <c r="P7" s="6">
        <v>2</v>
      </c>
      <c r="Q7" s="34">
        <v>45.51</v>
      </c>
      <c r="R7" s="34"/>
      <c r="U7" s="5"/>
      <c r="V7" s="5"/>
      <c r="W7" s="1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.75" customHeight="1">
      <c r="A8" s="9">
        <v>2</v>
      </c>
      <c r="B8" s="12">
        <v>113</v>
      </c>
      <c r="C8" s="12" t="s">
        <v>58</v>
      </c>
      <c r="D8" s="26" t="s">
        <v>81</v>
      </c>
      <c r="E8" s="47"/>
      <c r="F8" s="12">
        <v>65</v>
      </c>
      <c r="G8" s="12"/>
      <c r="H8" s="12" t="s">
        <v>67</v>
      </c>
      <c r="I8" s="12"/>
      <c r="J8" s="22"/>
      <c r="K8" s="14"/>
      <c r="L8" s="114">
        <f t="shared" si="0"/>
        <v>0.002085185185185185</v>
      </c>
      <c r="M8" s="62">
        <f t="shared" si="3"/>
        <v>60.053</v>
      </c>
      <c r="N8" s="57">
        <f t="shared" si="1"/>
        <v>-17.569999999999997</v>
      </c>
      <c r="O8" s="9" t="str">
        <f t="shared" si="2"/>
        <v>КМС</v>
      </c>
      <c r="P8" s="6">
        <v>3</v>
      </c>
      <c r="Q8" s="34">
        <v>0.16</v>
      </c>
      <c r="R8" s="34"/>
      <c r="U8" s="5"/>
      <c r="V8" s="5"/>
      <c r="W8" s="1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5.75" customHeight="1" thickBot="1">
      <c r="A9" s="63">
        <v>3</v>
      </c>
      <c r="B9" s="64">
        <v>112</v>
      </c>
      <c r="C9" s="64" t="s">
        <v>59</v>
      </c>
      <c r="D9" s="65" t="s">
        <v>80</v>
      </c>
      <c r="E9" s="111"/>
      <c r="F9" s="67">
        <v>65</v>
      </c>
      <c r="G9" s="64"/>
      <c r="H9" s="67" t="s">
        <v>62</v>
      </c>
      <c r="I9" s="64"/>
      <c r="J9" s="70"/>
      <c r="K9" s="109"/>
      <c r="L9" s="112">
        <f t="shared" si="0"/>
        <v>0.0024171296296296297</v>
      </c>
      <c r="M9" s="113">
        <f t="shared" si="3"/>
        <v>69.613</v>
      </c>
      <c r="N9" s="57">
        <f t="shared" si="1"/>
        <v>11.110000000000017</v>
      </c>
      <c r="O9" s="9" t="str">
        <f t="shared" si="2"/>
        <v>КМС</v>
      </c>
      <c r="P9" s="6">
        <v>3</v>
      </c>
      <c r="Q9" s="34">
        <v>28.84</v>
      </c>
      <c r="R9" s="34"/>
      <c r="U9" s="5"/>
      <c r="V9" s="5"/>
      <c r="W9" s="1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5.75" customHeight="1" thickTop="1">
      <c r="A10" s="145">
        <v>1</v>
      </c>
      <c r="B10" s="49">
        <v>109</v>
      </c>
      <c r="C10" s="49" t="s">
        <v>59</v>
      </c>
      <c r="D10" s="58" t="s">
        <v>83</v>
      </c>
      <c r="E10" s="94"/>
      <c r="F10" s="60">
        <v>60</v>
      </c>
      <c r="G10" s="49"/>
      <c r="H10" s="60" t="s">
        <v>63</v>
      </c>
      <c r="I10" s="49"/>
      <c r="J10" s="73"/>
      <c r="K10" s="157"/>
      <c r="L10" s="189">
        <f t="shared" si="0"/>
        <v>0.0018341435185185186</v>
      </c>
      <c r="M10" s="190">
        <f t="shared" si="3"/>
        <v>52.823</v>
      </c>
      <c r="N10" s="57">
        <f t="shared" si="1"/>
        <v>-39.259999999999984</v>
      </c>
      <c r="O10" s="9" t="str">
        <f t="shared" si="2"/>
        <v>КМС</v>
      </c>
      <c r="P10" s="6">
        <v>2</v>
      </c>
      <c r="Q10" s="34">
        <v>38.47</v>
      </c>
      <c r="R10" s="34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5.75" customHeight="1">
      <c r="A11" s="9">
        <v>2</v>
      </c>
      <c r="B11" s="12">
        <v>108</v>
      </c>
      <c r="C11" s="12" t="s">
        <v>58</v>
      </c>
      <c r="D11" s="26" t="s">
        <v>84</v>
      </c>
      <c r="E11" s="47"/>
      <c r="F11" s="12">
        <v>60</v>
      </c>
      <c r="G11" s="12"/>
      <c r="H11" s="12" t="s">
        <v>62</v>
      </c>
      <c r="I11" s="12"/>
      <c r="J11" s="22"/>
      <c r="K11" s="14"/>
      <c r="L11" s="114">
        <f t="shared" si="0"/>
        <v>0.0020476851851851854</v>
      </c>
      <c r="M11" s="62">
        <f t="shared" si="3"/>
        <v>58.973</v>
      </c>
      <c r="N11" s="57">
        <f t="shared" si="1"/>
        <v>-20.809999999999977</v>
      </c>
      <c r="O11" s="9" t="str">
        <f t="shared" si="2"/>
        <v>КМС</v>
      </c>
      <c r="P11" s="6">
        <v>2</v>
      </c>
      <c r="Q11" s="34">
        <v>56.92</v>
      </c>
      <c r="R11" s="34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5.75" customHeight="1">
      <c r="A12" s="9">
        <v>3</v>
      </c>
      <c r="B12" s="12">
        <v>107</v>
      </c>
      <c r="C12" s="12" t="s">
        <v>59</v>
      </c>
      <c r="D12" s="30" t="s">
        <v>82</v>
      </c>
      <c r="E12" s="47"/>
      <c r="F12" s="31">
        <v>60</v>
      </c>
      <c r="G12" s="12"/>
      <c r="H12" s="31" t="s">
        <v>64</v>
      </c>
      <c r="I12" s="12"/>
      <c r="J12" s="22"/>
      <c r="K12" s="13"/>
      <c r="L12" s="114">
        <f t="shared" si="0"/>
        <v>0.002057175925925926</v>
      </c>
      <c r="M12" s="62">
        <f t="shared" si="3"/>
        <v>59.246</v>
      </c>
      <c r="N12" s="57">
        <f t="shared" si="1"/>
        <v>-19.990000000000002</v>
      </c>
      <c r="O12" s="9" t="str">
        <f t="shared" si="2"/>
        <v>КМС</v>
      </c>
      <c r="P12" s="6">
        <v>2</v>
      </c>
      <c r="Q12" s="34">
        <v>57.74</v>
      </c>
      <c r="R12" s="34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5.75" customHeight="1" thickBot="1">
      <c r="A13" s="63">
        <v>4</v>
      </c>
      <c r="B13" s="64">
        <v>110</v>
      </c>
      <c r="C13" s="64" t="s">
        <v>58</v>
      </c>
      <c r="D13" s="69" t="s">
        <v>85</v>
      </c>
      <c r="E13" s="111"/>
      <c r="F13" s="64">
        <v>60</v>
      </c>
      <c r="G13" s="64"/>
      <c r="H13" s="64" t="s">
        <v>64</v>
      </c>
      <c r="I13" s="64"/>
      <c r="J13" s="70"/>
      <c r="K13" s="109"/>
      <c r="L13" s="112">
        <f t="shared" si="0"/>
        <v>0.0021568287037037038</v>
      </c>
      <c r="M13" s="113">
        <f t="shared" si="3"/>
        <v>62.116</v>
      </c>
      <c r="N13" s="57">
        <f t="shared" si="1"/>
        <v>-11.379999999999987</v>
      </c>
      <c r="O13" s="9" t="str">
        <f t="shared" si="2"/>
        <v>КМС</v>
      </c>
      <c r="P13" s="6">
        <v>3</v>
      </c>
      <c r="Q13" s="34">
        <v>6.35</v>
      </c>
      <c r="R13" s="34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5.75" customHeight="1" thickBot="1" thickTop="1">
      <c r="A14" s="136">
        <v>1</v>
      </c>
      <c r="B14" s="137">
        <v>106</v>
      </c>
      <c r="C14" s="137" t="s">
        <v>58</v>
      </c>
      <c r="D14" s="138" t="s">
        <v>88</v>
      </c>
      <c r="E14" s="187"/>
      <c r="F14" s="140">
        <v>55</v>
      </c>
      <c r="G14" s="137"/>
      <c r="H14" s="140" t="s">
        <v>64</v>
      </c>
      <c r="I14" s="137"/>
      <c r="J14" s="147"/>
      <c r="K14" s="159"/>
      <c r="L14" s="188">
        <f t="shared" si="0"/>
        <v>0.0020319444444444443</v>
      </c>
      <c r="M14" s="165">
        <f t="shared" si="3"/>
        <v>58.52</v>
      </c>
      <c r="N14" s="57">
        <f t="shared" si="1"/>
        <v>-22.170000000000005</v>
      </c>
      <c r="O14" s="9" t="str">
        <f t="shared" si="2"/>
        <v>КМС</v>
      </c>
      <c r="P14" s="6">
        <v>2</v>
      </c>
      <c r="Q14" s="34">
        <v>55.56</v>
      </c>
      <c r="R14" s="34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5.75" customHeight="1" thickTop="1">
      <c r="A15" s="9">
        <v>1</v>
      </c>
      <c r="B15" s="12">
        <v>105</v>
      </c>
      <c r="C15" s="12" t="s">
        <v>59</v>
      </c>
      <c r="D15" s="30" t="s">
        <v>87</v>
      </c>
      <c r="E15" s="47"/>
      <c r="F15" s="31">
        <v>50</v>
      </c>
      <c r="G15" s="12"/>
      <c r="H15" s="31" t="s">
        <v>67</v>
      </c>
      <c r="I15" s="12"/>
      <c r="J15" s="22"/>
      <c r="K15" s="14"/>
      <c r="L15" s="114">
        <f t="shared" si="0"/>
        <v>0.001676388888888889</v>
      </c>
      <c r="M15" s="62">
        <f t="shared" si="3"/>
        <v>48.28</v>
      </c>
      <c r="N15" s="57">
        <f t="shared" si="1"/>
        <v>-52.889999999999986</v>
      </c>
      <c r="O15" s="9" t="str">
        <f t="shared" si="2"/>
        <v>КМС</v>
      </c>
      <c r="P15" s="6">
        <v>2</v>
      </c>
      <c r="Q15" s="34">
        <v>24.84</v>
      </c>
      <c r="R15" s="34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5.75" customHeight="1">
      <c r="A16" s="9">
        <v>2</v>
      </c>
      <c r="B16" s="12">
        <v>104</v>
      </c>
      <c r="C16" s="12" t="s">
        <v>58</v>
      </c>
      <c r="D16" s="26" t="s">
        <v>86</v>
      </c>
      <c r="E16" s="47"/>
      <c r="F16" s="12">
        <v>50</v>
      </c>
      <c r="G16" s="12"/>
      <c r="H16" s="12" t="s">
        <v>94</v>
      </c>
      <c r="I16" s="12"/>
      <c r="J16" s="22"/>
      <c r="K16" s="13"/>
      <c r="L16" s="114">
        <f t="shared" si="0"/>
        <v>0.001700462962962963</v>
      </c>
      <c r="M16" s="62">
        <f t="shared" si="3"/>
        <v>48.973</v>
      </c>
      <c r="N16" s="57">
        <f t="shared" si="1"/>
        <v>-50.80999999999998</v>
      </c>
      <c r="O16" s="9" t="str">
        <f t="shared" si="2"/>
        <v>КМС</v>
      </c>
      <c r="P16" s="6">
        <v>2</v>
      </c>
      <c r="Q16" s="34">
        <v>26.92</v>
      </c>
      <c r="R16" s="34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5.75" customHeight="1" thickBot="1">
      <c r="A17" s="63">
        <v>3</v>
      </c>
      <c r="B17" s="64">
        <v>103</v>
      </c>
      <c r="C17" s="64" t="s">
        <v>59</v>
      </c>
      <c r="D17" s="65" t="s">
        <v>89</v>
      </c>
      <c r="E17" s="111"/>
      <c r="F17" s="67">
        <v>50</v>
      </c>
      <c r="G17" s="64"/>
      <c r="H17" s="67" t="s">
        <v>62</v>
      </c>
      <c r="I17" s="64"/>
      <c r="J17" s="70"/>
      <c r="K17" s="109"/>
      <c r="L17" s="112">
        <f t="shared" si="0"/>
        <v>0.0019238425925925927</v>
      </c>
      <c r="M17" s="113">
        <f t="shared" si="3"/>
        <v>55.406</v>
      </c>
      <c r="N17" s="57">
        <f t="shared" si="1"/>
        <v>-31.509999999999987</v>
      </c>
      <c r="O17" s="9" t="str">
        <f t="shared" si="2"/>
        <v>КМС</v>
      </c>
      <c r="P17" s="6">
        <v>2</v>
      </c>
      <c r="Q17" s="34">
        <v>46.22</v>
      </c>
      <c r="R17" s="34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5.75" customHeight="1" thickTop="1">
      <c r="A18" s="9">
        <v>1</v>
      </c>
      <c r="B18" s="12">
        <v>102</v>
      </c>
      <c r="C18" s="12" t="s">
        <v>58</v>
      </c>
      <c r="D18" s="26" t="s">
        <v>90</v>
      </c>
      <c r="E18" s="47"/>
      <c r="F18" s="31">
        <v>45</v>
      </c>
      <c r="G18" s="12"/>
      <c r="H18" s="31" t="s">
        <v>67</v>
      </c>
      <c r="I18" s="12"/>
      <c r="J18" s="22"/>
      <c r="K18" s="14"/>
      <c r="L18" s="114">
        <f t="shared" si="0"/>
        <v>0.001750925925925926</v>
      </c>
      <c r="M18" s="62">
        <f t="shared" si="3"/>
        <v>50.426</v>
      </c>
      <c r="N18" s="57">
        <f t="shared" si="1"/>
        <v>-46.44999999999999</v>
      </c>
      <c r="O18" s="9" t="str">
        <f t="shared" si="2"/>
        <v>КМС</v>
      </c>
      <c r="P18" s="6">
        <v>2</v>
      </c>
      <c r="Q18" s="34">
        <v>31.28</v>
      </c>
      <c r="R18" s="34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5.75" customHeight="1" thickBot="1">
      <c r="A19" s="63">
        <v>2</v>
      </c>
      <c r="B19" s="64">
        <v>101</v>
      </c>
      <c r="C19" s="64" t="s">
        <v>59</v>
      </c>
      <c r="D19" s="65" t="s">
        <v>91</v>
      </c>
      <c r="E19" s="111"/>
      <c r="F19" s="67">
        <v>45</v>
      </c>
      <c r="G19" s="64"/>
      <c r="H19" s="67" t="s">
        <v>62</v>
      </c>
      <c r="I19" s="64"/>
      <c r="J19" s="70"/>
      <c r="K19" s="115"/>
      <c r="L19" s="112">
        <f t="shared" si="0"/>
        <v>0.001871412037037037</v>
      </c>
      <c r="M19" s="113">
        <f t="shared" si="3"/>
        <v>53.896</v>
      </c>
      <c r="N19" s="57">
        <f t="shared" si="1"/>
        <v>-36.039999999999985</v>
      </c>
      <c r="O19" s="9" t="str">
        <f t="shared" si="2"/>
        <v>КМС</v>
      </c>
      <c r="P19" s="6">
        <v>2</v>
      </c>
      <c r="Q19" s="34">
        <v>41.69</v>
      </c>
      <c r="R19" s="34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5.75" customHeight="1" thickBot="1" thickTop="1">
      <c r="A20" s="136">
        <v>1</v>
      </c>
      <c r="B20" s="137">
        <v>100</v>
      </c>
      <c r="C20" s="137" t="s">
        <v>58</v>
      </c>
      <c r="D20" s="138" t="s">
        <v>92</v>
      </c>
      <c r="E20" s="187"/>
      <c r="F20" s="137">
        <v>40</v>
      </c>
      <c r="G20" s="137"/>
      <c r="H20" s="137" t="s">
        <v>64</v>
      </c>
      <c r="I20" s="137"/>
      <c r="J20" s="147"/>
      <c r="K20" s="191"/>
      <c r="L20" s="188">
        <f t="shared" si="0"/>
        <v>0.0017508101851851853</v>
      </c>
      <c r="M20" s="165">
        <f t="shared" si="3"/>
        <v>50.423</v>
      </c>
      <c r="N20" s="57">
        <f t="shared" si="1"/>
        <v>-46.45999999999998</v>
      </c>
      <c r="O20" s="9" t="str">
        <f t="shared" si="2"/>
        <v>КМС</v>
      </c>
      <c r="P20" s="6">
        <v>2</v>
      </c>
      <c r="Q20" s="34">
        <v>31.27</v>
      </c>
      <c r="R20" s="34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5.75" customHeight="1" hidden="1" thickTop="1">
      <c r="A21" s="9">
        <v>1</v>
      </c>
      <c r="B21" s="12">
        <v>122</v>
      </c>
      <c r="C21" s="12" t="s">
        <v>59</v>
      </c>
      <c r="D21" s="30" t="s">
        <v>198</v>
      </c>
      <c r="E21" s="47"/>
      <c r="F21" s="31" t="s">
        <v>110</v>
      </c>
      <c r="G21" s="12"/>
      <c r="H21" s="31" t="s">
        <v>60</v>
      </c>
      <c r="I21" s="12"/>
      <c r="J21" s="22"/>
      <c r="K21" s="14"/>
      <c r="L21" s="114">
        <f t="shared" si="0"/>
        <v>0.0014614583333333333</v>
      </c>
      <c r="M21" s="62">
        <f>ROUNDDOWN(L21*86400/3,3)</f>
        <v>42.09</v>
      </c>
      <c r="N21" s="57">
        <f t="shared" si="1"/>
        <v>-71.46</v>
      </c>
      <c r="O21" s="9" t="str">
        <f t="shared" si="2"/>
        <v>КМС</v>
      </c>
      <c r="P21" s="6">
        <v>2</v>
      </c>
      <c r="Q21" s="34">
        <v>6.27</v>
      </c>
      <c r="R21" s="34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5.75" customHeight="1" hidden="1">
      <c r="A22" s="9">
        <v>2</v>
      </c>
      <c r="B22" s="12">
        <v>128</v>
      </c>
      <c r="C22" s="12" t="s">
        <v>58</v>
      </c>
      <c r="D22" s="26" t="s">
        <v>100</v>
      </c>
      <c r="E22" s="47"/>
      <c r="F22" s="12" t="s">
        <v>110</v>
      </c>
      <c r="G22" s="12"/>
      <c r="H22" s="12" t="s">
        <v>111</v>
      </c>
      <c r="I22" s="12"/>
      <c r="J22" s="22"/>
      <c r="K22" s="14"/>
      <c r="L22" s="114">
        <f t="shared" si="0"/>
        <v>0.0015219907407407406</v>
      </c>
      <c r="M22" s="62">
        <f>ROUNDDOWN(L22*86400/3,3)</f>
        <v>43.833</v>
      </c>
      <c r="N22" s="57">
        <f t="shared" si="1"/>
        <v>-66.23</v>
      </c>
      <c r="O22" s="9" t="str">
        <f t="shared" si="2"/>
        <v>КМС</v>
      </c>
      <c r="P22" s="6">
        <v>2</v>
      </c>
      <c r="Q22" s="34">
        <v>11.5</v>
      </c>
      <c r="R22" s="34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5.75" customHeight="1" hidden="1">
      <c r="A23" s="9">
        <v>3</v>
      </c>
      <c r="B23" s="12">
        <v>120</v>
      </c>
      <c r="C23" s="12" t="s">
        <v>58</v>
      </c>
      <c r="D23" s="26" t="s">
        <v>97</v>
      </c>
      <c r="E23" s="47"/>
      <c r="F23" s="31" t="s">
        <v>110</v>
      </c>
      <c r="G23" s="12"/>
      <c r="H23" s="31" t="s">
        <v>65</v>
      </c>
      <c r="I23" s="12"/>
      <c r="J23" s="22"/>
      <c r="K23" s="13"/>
      <c r="L23" s="114">
        <f t="shared" si="0"/>
        <v>0.0015221064814814813</v>
      </c>
      <c r="M23" s="62">
        <f>ROUNDDOWN(L23*86400/3,3)</f>
        <v>43.836</v>
      </c>
      <c r="N23" s="57">
        <f t="shared" si="1"/>
        <v>-66.22000000000001</v>
      </c>
      <c r="O23" s="9" t="str">
        <f t="shared" si="2"/>
        <v>КМС</v>
      </c>
      <c r="P23" s="6">
        <v>2</v>
      </c>
      <c r="Q23" s="34">
        <v>11.51</v>
      </c>
      <c r="R23" s="34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5.75" customHeight="1" hidden="1">
      <c r="A24" s="9">
        <v>4</v>
      </c>
      <c r="B24" s="12">
        <v>132</v>
      </c>
      <c r="C24" s="12" t="s">
        <v>59</v>
      </c>
      <c r="D24" s="30" t="s">
        <v>106</v>
      </c>
      <c r="E24" s="47"/>
      <c r="F24" s="31" t="s">
        <v>110</v>
      </c>
      <c r="G24" s="12"/>
      <c r="H24" s="31" t="s">
        <v>65</v>
      </c>
      <c r="I24" s="12"/>
      <c r="J24" s="22"/>
      <c r="K24" s="14"/>
      <c r="L24" s="114">
        <f t="shared" si="0"/>
        <v>0.001537962962962963</v>
      </c>
      <c r="M24" s="62">
        <f>ROUNDDOWN(L24*86400/3,3)</f>
        <v>44.293</v>
      </c>
      <c r="N24" s="57">
        <f t="shared" si="1"/>
        <v>-64.85</v>
      </c>
      <c r="O24" s="9" t="str">
        <f t="shared" si="2"/>
        <v>КМС</v>
      </c>
      <c r="P24" s="6">
        <v>2</v>
      </c>
      <c r="Q24" s="34">
        <v>12.88</v>
      </c>
      <c r="R24" s="34"/>
      <c r="U24" s="5"/>
      <c r="V24" s="5"/>
      <c r="W24" s="1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8.25" customHeight="1" hidden="1" thickBot="1">
      <c r="A25" s="63"/>
      <c r="B25" s="64"/>
      <c r="C25" s="64"/>
      <c r="D25" s="69"/>
      <c r="E25" s="111"/>
      <c r="F25" s="64"/>
      <c r="G25" s="64"/>
      <c r="H25" s="70"/>
      <c r="I25" s="64"/>
      <c r="J25" s="70"/>
      <c r="K25" s="115"/>
      <c r="L25" s="112"/>
      <c r="M25" s="113"/>
      <c r="N25" s="110"/>
      <c r="O25" s="63"/>
      <c r="P25" s="6"/>
      <c r="Q25" s="34"/>
      <c r="R25" s="34"/>
      <c r="U25" s="5"/>
      <c r="V25" s="5"/>
      <c r="W25" s="1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5.25" customHeight="1" thickTop="1">
      <c r="A26" s="9"/>
      <c r="B26" s="12"/>
      <c r="C26" s="12"/>
      <c r="D26" s="30"/>
      <c r="E26" s="54"/>
      <c r="F26" s="31"/>
      <c r="G26" s="31"/>
      <c r="H26" s="23"/>
      <c r="I26" s="22"/>
      <c r="J26" s="22"/>
      <c r="K26" s="13"/>
      <c r="L26" s="43"/>
      <c r="M26" s="62"/>
      <c r="N26" s="57"/>
      <c r="O26" s="9"/>
      <c r="P26" s="6"/>
      <c r="Q26" s="34"/>
      <c r="R26" s="34"/>
      <c r="U26" s="5"/>
      <c r="V26" s="5"/>
      <c r="W26" s="1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8" spans="2:12" ht="12.75">
      <c r="B28" s="97"/>
      <c r="H28" s="120" t="s">
        <v>72</v>
      </c>
      <c r="L28" s="97"/>
    </row>
    <row r="29" spans="2:12" ht="12.75">
      <c r="B29" s="97"/>
      <c r="H29" s="120" t="s">
        <v>201</v>
      </c>
      <c r="L29" s="97"/>
    </row>
    <row r="30" spans="2:8" ht="12.75">
      <c r="B30" s="97"/>
      <c r="C30" s="97"/>
      <c r="H30" s="120" t="s">
        <v>200</v>
      </c>
    </row>
    <row r="31" spans="2:3" ht="12.75">
      <c r="B31" s="97"/>
      <c r="C31" s="97"/>
    </row>
    <row r="32" spans="1:15" ht="12.75">
      <c r="A32" s="231" t="s">
        <v>48</v>
      </c>
      <c r="B32" s="231"/>
      <c r="C32" s="231"/>
      <c r="D32" s="231"/>
      <c r="L32" s="233" t="s">
        <v>49</v>
      </c>
      <c r="M32" s="233"/>
      <c r="N32" s="233"/>
      <c r="O32" s="233"/>
    </row>
  </sheetData>
  <sheetProtection/>
  <mergeCells count="7">
    <mergeCell ref="C4:J4"/>
    <mergeCell ref="A1:O1"/>
    <mergeCell ref="A2:O2"/>
    <mergeCell ref="A3:D3"/>
    <mergeCell ref="A32:D32"/>
    <mergeCell ref="L32:O32"/>
    <mergeCell ref="H3:O3"/>
  </mergeCells>
  <printOptions/>
  <pageMargins left="0.7874015748031497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F0"/>
  </sheetPr>
  <dimension ref="A1:AE48"/>
  <sheetViews>
    <sheetView view="pageBreakPreview" zoomScale="130" zoomScaleSheetLayoutView="130" workbookViewId="0" topLeftCell="A1">
      <selection activeCell="A42" sqref="A42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2.7109375" style="1" customWidth="1"/>
    <col min="5" max="5" width="1.7109375" style="1" hidden="1" customWidth="1"/>
    <col min="6" max="6" width="6.7109375" style="1" customWidth="1"/>
    <col min="7" max="7" width="26.140625" style="1" hidden="1" customWidth="1"/>
    <col min="8" max="8" width="24.00390625" style="1" customWidth="1"/>
    <col min="9" max="9" width="22.7109375" style="1" hidden="1" customWidth="1"/>
    <col min="10" max="10" width="6.28125" style="1" hidden="1" customWidth="1"/>
    <col min="11" max="11" width="0.71875" style="1" customWidth="1"/>
    <col min="12" max="12" width="8.421875" style="1" customWidth="1"/>
    <col min="13" max="13" width="7.28125" style="1" customWidth="1"/>
    <col min="14" max="14" width="6.7109375" style="1" hidden="1" customWidth="1"/>
    <col min="15" max="15" width="7.8515625" style="1" hidden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4" customHeight="1">
      <c r="A1" s="228" t="s">
        <v>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24" customHeight="1">
      <c r="A2" s="229" t="s">
        <v>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30" customHeight="1">
      <c r="A3" s="230" t="s">
        <v>22</v>
      </c>
      <c r="B3" s="230"/>
      <c r="C3" s="230"/>
      <c r="D3" s="230"/>
      <c r="E3" s="24"/>
      <c r="F3" s="24"/>
      <c r="G3" s="24"/>
      <c r="H3" s="237" t="s">
        <v>77</v>
      </c>
      <c r="I3" s="237"/>
      <c r="J3" s="237"/>
      <c r="K3" s="237"/>
      <c r="L3" s="237"/>
      <c r="M3" s="237"/>
      <c r="N3" s="237"/>
      <c r="O3" s="237"/>
    </row>
    <row r="4" spans="2:31" ht="24" customHeight="1">
      <c r="B4" s="29"/>
      <c r="C4" s="227" t="s">
        <v>76</v>
      </c>
      <c r="D4" s="227"/>
      <c r="E4" s="227"/>
      <c r="F4" s="227"/>
      <c r="G4" s="227"/>
      <c r="H4" s="227"/>
      <c r="I4" s="227"/>
      <c r="J4" s="227"/>
      <c r="K4" s="29"/>
      <c r="L4" s="33" t="s">
        <v>35</v>
      </c>
      <c r="M4" s="29"/>
      <c r="N4" s="29"/>
      <c r="O4" s="29"/>
      <c r="P4" s="4"/>
      <c r="Q4" s="5" t="s">
        <v>42</v>
      </c>
      <c r="R4" s="5"/>
      <c r="S4" s="5"/>
      <c r="T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</row>
    <row r="5" spans="1:31" ht="16.5" customHeight="1" thickBot="1">
      <c r="A5" s="2" t="s">
        <v>4</v>
      </c>
      <c r="B5" s="2" t="s">
        <v>0</v>
      </c>
      <c r="C5" s="20" t="s">
        <v>6</v>
      </c>
      <c r="D5" s="2" t="s">
        <v>2</v>
      </c>
      <c r="E5" s="2"/>
      <c r="F5" s="2" t="s">
        <v>205</v>
      </c>
      <c r="G5" s="2"/>
      <c r="H5" s="2" t="s">
        <v>40</v>
      </c>
      <c r="I5" s="2"/>
      <c r="J5" s="2" t="s">
        <v>7</v>
      </c>
      <c r="K5" s="2"/>
      <c r="L5" s="21" t="s">
        <v>3</v>
      </c>
      <c r="M5" s="21" t="s">
        <v>8</v>
      </c>
      <c r="N5" s="21" t="s">
        <v>12</v>
      </c>
      <c r="O5" s="2" t="s">
        <v>5</v>
      </c>
      <c r="P5" s="4"/>
      <c r="Q5" s="34"/>
      <c r="R5" s="34"/>
      <c r="S5" s="5"/>
      <c r="T5" s="5"/>
      <c r="U5" s="5"/>
      <c r="V5" s="5"/>
      <c r="W5" s="12"/>
      <c r="X5" s="5"/>
      <c r="Y5" s="5"/>
      <c r="Z5" s="5"/>
      <c r="AA5" s="5"/>
      <c r="AB5" s="5"/>
      <c r="AC5" s="5"/>
      <c r="AD5" s="5"/>
      <c r="AE5" s="5"/>
    </row>
    <row r="6" spans="1:31" ht="15.75" customHeight="1" thickTop="1">
      <c r="A6" s="145">
        <v>1</v>
      </c>
      <c r="B6" s="49">
        <v>35</v>
      </c>
      <c r="C6" s="49" t="s">
        <v>59</v>
      </c>
      <c r="D6" s="58" t="s">
        <v>135</v>
      </c>
      <c r="E6" s="59"/>
      <c r="F6" s="60">
        <v>60</v>
      </c>
      <c r="G6" s="60"/>
      <c r="H6" s="60" t="s">
        <v>62</v>
      </c>
      <c r="I6" s="55"/>
      <c r="J6" s="55"/>
      <c r="K6" s="73"/>
      <c r="L6" s="199">
        <f>(P6*60+Q6)/86400</f>
        <v>0.003625231481481482</v>
      </c>
      <c r="M6" s="195">
        <f>ROUNDDOWN(L6*86400/6,3)</f>
        <v>52.203</v>
      </c>
      <c r="N6" s="107">
        <f>(L6-L$6)*86400</f>
        <v>0</v>
      </c>
      <c r="O6" s="50" t="str">
        <f>IF(L6&lt;=126.5,"КМС",IF(L6&lt;=135,"I разр.",IF(L6&lt;=143.5,"II разр.",IF(L6&lt;=156,"III разр.",IF(L6&lt;=168,"I юн.",IF(L6&lt;=180,"II юн.",IF(L6&lt;=195,"III юн.","")))))))</f>
        <v>КМС</v>
      </c>
      <c r="P6" s="4">
        <v>5</v>
      </c>
      <c r="Q6" s="34">
        <v>13.22</v>
      </c>
      <c r="R6" s="34"/>
      <c r="S6" s="5"/>
      <c r="T6" s="5"/>
      <c r="U6" s="5"/>
      <c r="V6" s="5"/>
      <c r="W6" s="12"/>
      <c r="X6" s="5"/>
      <c r="Y6" s="5"/>
      <c r="Z6" s="5"/>
      <c r="AA6" s="5"/>
      <c r="AB6" s="5"/>
      <c r="AC6" s="5"/>
      <c r="AD6" s="5"/>
      <c r="AE6" s="5"/>
    </row>
    <row r="7" spans="1:31" ht="15.75" customHeight="1" thickBot="1">
      <c r="A7" s="63">
        <v>2</v>
      </c>
      <c r="B7" s="64">
        <v>36</v>
      </c>
      <c r="C7" s="64" t="s">
        <v>58</v>
      </c>
      <c r="D7" s="69" t="s">
        <v>134</v>
      </c>
      <c r="E7" s="66"/>
      <c r="F7" s="64">
        <v>60</v>
      </c>
      <c r="G7" s="67"/>
      <c r="H7" s="64" t="s">
        <v>64</v>
      </c>
      <c r="I7" s="68"/>
      <c r="J7" s="68"/>
      <c r="K7" s="70"/>
      <c r="L7" s="200">
        <f>(P7*60+Q7)/86400</f>
        <v>0.0036383101851851854</v>
      </c>
      <c r="M7" s="196">
        <f>ROUNDDOWN(L7*86400/6,3)</f>
        <v>52.391</v>
      </c>
      <c r="N7" s="57">
        <f>(L7-L$6)*86400</f>
        <v>1.129999999999984</v>
      </c>
      <c r="O7" s="9" t="str">
        <f>IF(L7&lt;=126.5,"КМС",IF(L7&lt;=135,"I разр.",IF(L7&lt;=143.5,"II разр.",IF(L7&lt;=156,"III разр.",IF(L7&lt;=168,"I юн.",IF(L7&lt;=180,"II юн.",IF(L7&lt;=195,"III юн.","")))))))</f>
        <v>КМС</v>
      </c>
      <c r="P7" s="4">
        <v>5</v>
      </c>
      <c r="Q7" s="34">
        <v>14.35</v>
      </c>
      <c r="R7" s="34"/>
      <c r="S7" s="5"/>
      <c r="T7" s="5"/>
      <c r="U7" s="5"/>
      <c r="V7" s="5"/>
      <c r="W7" s="12"/>
      <c r="X7" s="5"/>
      <c r="Y7" s="5"/>
      <c r="Z7" s="5"/>
      <c r="AA7" s="5"/>
      <c r="AB7" s="5"/>
      <c r="AC7" s="5"/>
      <c r="AD7" s="5"/>
      <c r="AE7" s="5"/>
    </row>
    <row r="8" spans="1:31" ht="15.75" customHeight="1" thickTop="1">
      <c r="A8" s="145">
        <v>1</v>
      </c>
      <c r="B8" s="49">
        <v>2</v>
      </c>
      <c r="C8" s="49" t="s">
        <v>59</v>
      </c>
      <c r="D8" s="58" t="s">
        <v>168</v>
      </c>
      <c r="E8" s="59"/>
      <c r="F8" s="60">
        <v>30</v>
      </c>
      <c r="G8" s="60"/>
      <c r="H8" s="60" t="s">
        <v>190</v>
      </c>
      <c r="I8" s="55"/>
      <c r="J8" s="55"/>
      <c r="K8" s="79"/>
      <c r="L8" s="199">
        <f>(P8*60+Q8)/86400</f>
        <v>0.0034539351851851853</v>
      </c>
      <c r="M8" s="195">
        <f>ROUNDDOWN(L8*86400/6,3)</f>
        <v>49.736</v>
      </c>
      <c r="N8" s="57"/>
      <c r="O8" s="9"/>
      <c r="P8" s="4">
        <v>4</v>
      </c>
      <c r="Q8" s="34">
        <v>58.42</v>
      </c>
      <c r="R8" s="34"/>
      <c r="S8" s="5"/>
      <c r="T8" s="5"/>
      <c r="U8" s="5"/>
      <c r="V8" s="5"/>
      <c r="W8" s="12"/>
      <c r="X8" s="5"/>
      <c r="Y8" s="5"/>
      <c r="Z8" s="5"/>
      <c r="AA8" s="5"/>
      <c r="AB8" s="5"/>
      <c r="AC8" s="5"/>
      <c r="AD8" s="5"/>
      <c r="AE8" s="5"/>
    </row>
    <row r="9" spans="1:31" ht="15.75" customHeight="1" thickBot="1">
      <c r="A9" s="63"/>
      <c r="B9" s="64">
        <v>1</v>
      </c>
      <c r="C9" s="64" t="s">
        <v>58</v>
      </c>
      <c r="D9" s="69" t="s">
        <v>169</v>
      </c>
      <c r="E9" s="66"/>
      <c r="F9" s="64">
        <v>30</v>
      </c>
      <c r="G9" s="67"/>
      <c r="H9" s="64" t="s">
        <v>64</v>
      </c>
      <c r="I9" s="68"/>
      <c r="J9" s="68"/>
      <c r="K9" s="128"/>
      <c r="L9" s="200" t="s">
        <v>69</v>
      </c>
      <c r="M9" s="196" t="s">
        <v>69</v>
      </c>
      <c r="N9" s="57"/>
      <c r="O9" s="9"/>
      <c r="P9" s="4" t="s">
        <v>69</v>
      </c>
      <c r="Q9" s="34"/>
      <c r="R9" s="34"/>
      <c r="S9" s="5"/>
      <c r="T9" s="5"/>
      <c r="U9" s="5"/>
      <c r="V9" s="5"/>
      <c r="W9" s="12"/>
      <c r="X9" s="5"/>
      <c r="Y9" s="5"/>
      <c r="Z9" s="5"/>
      <c r="AA9" s="5"/>
      <c r="AB9" s="5"/>
      <c r="AC9" s="5"/>
      <c r="AD9" s="5"/>
      <c r="AE9" s="5"/>
    </row>
    <row r="10" spans="1:31" ht="15.75" customHeight="1" thickTop="1">
      <c r="A10" s="145">
        <v>1</v>
      </c>
      <c r="B10" s="49">
        <v>3</v>
      </c>
      <c r="C10" s="49" t="s">
        <v>58</v>
      </c>
      <c r="D10" s="198" t="s">
        <v>167</v>
      </c>
      <c r="E10" s="59"/>
      <c r="F10" s="60">
        <v>35</v>
      </c>
      <c r="G10" s="60"/>
      <c r="H10" s="60" t="s">
        <v>191</v>
      </c>
      <c r="I10" s="55"/>
      <c r="J10" s="55"/>
      <c r="K10" s="79"/>
      <c r="L10" s="199">
        <f aca="true" t="shared" si="0" ref="L10:L18">(P10*60+Q10)/86400</f>
        <v>0.003104861111111111</v>
      </c>
      <c r="M10" s="195">
        <f aca="true" t="shared" si="1" ref="M10:M18">ROUNDDOWN(L10*86400/6,3)</f>
        <v>44.71</v>
      </c>
      <c r="N10" s="57"/>
      <c r="O10" s="9"/>
      <c r="P10" s="4">
        <v>4</v>
      </c>
      <c r="Q10" s="34">
        <v>28.26</v>
      </c>
      <c r="R10" s="34"/>
      <c r="S10" s="5"/>
      <c r="T10" s="5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</row>
    <row r="11" spans="1:31" ht="15.75" customHeight="1" thickBot="1">
      <c r="A11" s="63">
        <v>2</v>
      </c>
      <c r="B11" s="64">
        <v>4</v>
      </c>
      <c r="C11" s="64" t="s">
        <v>58</v>
      </c>
      <c r="D11" s="69" t="s">
        <v>166</v>
      </c>
      <c r="E11" s="66"/>
      <c r="F11" s="64">
        <v>35</v>
      </c>
      <c r="G11" s="67"/>
      <c r="H11" s="64" t="s">
        <v>64</v>
      </c>
      <c r="I11" s="68"/>
      <c r="J11" s="68"/>
      <c r="K11" s="128"/>
      <c r="L11" s="200">
        <f t="shared" si="0"/>
        <v>0.0034003472222222226</v>
      </c>
      <c r="M11" s="196">
        <f t="shared" si="1"/>
        <v>48.965</v>
      </c>
      <c r="N11" s="57"/>
      <c r="O11" s="9"/>
      <c r="P11" s="4">
        <v>4</v>
      </c>
      <c r="Q11" s="34">
        <v>53.79</v>
      </c>
      <c r="R11" s="34"/>
      <c r="S11" s="5"/>
      <c r="T11" s="5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</row>
    <row r="12" spans="1:31" ht="15.75" customHeight="1" thickTop="1">
      <c r="A12" s="9">
        <v>1</v>
      </c>
      <c r="B12" s="12">
        <v>6</v>
      </c>
      <c r="C12" s="12" t="s">
        <v>58</v>
      </c>
      <c r="D12" s="26" t="s">
        <v>163</v>
      </c>
      <c r="E12" s="54"/>
      <c r="F12" s="31">
        <v>40</v>
      </c>
      <c r="G12" s="31"/>
      <c r="H12" s="31" t="s">
        <v>61</v>
      </c>
      <c r="I12" s="23"/>
      <c r="J12" s="23"/>
      <c r="K12" s="56"/>
      <c r="L12" s="201">
        <f t="shared" si="0"/>
        <v>0.0030467592592592595</v>
      </c>
      <c r="M12" s="122">
        <f t="shared" si="1"/>
        <v>43.873</v>
      </c>
      <c r="N12" s="57"/>
      <c r="O12" s="9"/>
      <c r="P12" s="4">
        <v>4</v>
      </c>
      <c r="Q12" s="34">
        <v>23.24</v>
      </c>
      <c r="R12" s="34"/>
      <c r="S12" s="5"/>
      <c r="T12" s="5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</row>
    <row r="13" spans="1:31" ht="15.75" customHeight="1">
      <c r="A13" s="9">
        <v>2</v>
      </c>
      <c r="B13" s="12">
        <v>5</v>
      </c>
      <c r="C13" s="12" t="s">
        <v>59</v>
      </c>
      <c r="D13" s="30" t="s">
        <v>162</v>
      </c>
      <c r="E13" s="54"/>
      <c r="F13" s="31">
        <v>40</v>
      </c>
      <c r="G13" s="31"/>
      <c r="H13" s="31" t="s">
        <v>193</v>
      </c>
      <c r="I13" s="23"/>
      <c r="J13" s="23"/>
      <c r="K13" s="56"/>
      <c r="L13" s="201">
        <f t="shared" si="0"/>
        <v>0.0031196759259259263</v>
      </c>
      <c r="M13" s="122">
        <f t="shared" si="1"/>
        <v>44.923</v>
      </c>
      <c r="N13" s="57"/>
      <c r="O13" s="9"/>
      <c r="P13" s="4">
        <v>4</v>
      </c>
      <c r="Q13" s="34">
        <v>29.54</v>
      </c>
      <c r="R13" s="34"/>
      <c r="S13" s="5"/>
      <c r="T13" s="5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</row>
    <row r="14" spans="1:31" ht="15.75" customHeight="1">
      <c r="A14" s="9">
        <v>3</v>
      </c>
      <c r="B14" s="12">
        <v>10</v>
      </c>
      <c r="C14" s="12" t="s">
        <v>58</v>
      </c>
      <c r="D14" s="26" t="s">
        <v>158</v>
      </c>
      <c r="E14" s="54"/>
      <c r="F14" s="12">
        <v>40</v>
      </c>
      <c r="G14" s="31"/>
      <c r="H14" s="12" t="s">
        <v>64</v>
      </c>
      <c r="I14" s="23"/>
      <c r="J14" s="23"/>
      <c r="K14" s="56"/>
      <c r="L14" s="201">
        <f t="shared" si="0"/>
        <v>0.003128587962962963</v>
      </c>
      <c r="M14" s="122">
        <f t="shared" si="1"/>
        <v>45.051</v>
      </c>
      <c r="N14" s="57"/>
      <c r="O14" s="9"/>
      <c r="P14" s="4">
        <v>4</v>
      </c>
      <c r="Q14" s="34">
        <v>30.31</v>
      </c>
      <c r="R14" s="34"/>
      <c r="S14" s="5"/>
      <c r="T14" s="5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</row>
    <row r="15" spans="1:31" ht="15.75" customHeight="1">
      <c r="A15" s="9">
        <v>4</v>
      </c>
      <c r="B15" s="12">
        <v>7</v>
      </c>
      <c r="C15" s="12" t="s">
        <v>59</v>
      </c>
      <c r="D15" s="30" t="s">
        <v>161</v>
      </c>
      <c r="E15" s="54"/>
      <c r="F15" s="31">
        <v>40</v>
      </c>
      <c r="G15" s="31"/>
      <c r="H15" s="31" t="s">
        <v>62</v>
      </c>
      <c r="I15" s="23"/>
      <c r="J15" s="23"/>
      <c r="K15" s="56"/>
      <c r="L15" s="201">
        <f t="shared" si="0"/>
        <v>0.003219444444444444</v>
      </c>
      <c r="M15" s="122">
        <f t="shared" si="1"/>
        <v>46.36</v>
      </c>
      <c r="N15" s="57"/>
      <c r="O15" s="9"/>
      <c r="P15" s="4">
        <v>4</v>
      </c>
      <c r="Q15" s="34">
        <v>38.16</v>
      </c>
      <c r="R15" s="34"/>
      <c r="S15" s="5"/>
      <c r="T15" s="5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</row>
    <row r="16" spans="1:31" ht="15.75" customHeight="1">
      <c r="A16" s="9">
        <v>5</v>
      </c>
      <c r="B16" s="12">
        <v>14</v>
      </c>
      <c r="C16" s="12" t="s">
        <v>58</v>
      </c>
      <c r="D16" s="26" t="s">
        <v>164</v>
      </c>
      <c r="E16" s="54"/>
      <c r="F16" s="12">
        <v>40</v>
      </c>
      <c r="G16" s="31"/>
      <c r="H16" s="12" t="s">
        <v>190</v>
      </c>
      <c r="I16" s="23"/>
      <c r="J16" s="23"/>
      <c r="K16" s="56"/>
      <c r="L16" s="201">
        <f t="shared" si="0"/>
        <v>0.0034064814814814813</v>
      </c>
      <c r="M16" s="122">
        <f t="shared" si="1"/>
        <v>49.053</v>
      </c>
      <c r="N16" s="57">
        <f>(L16-L$6)*86400</f>
        <v>-18.900000000000055</v>
      </c>
      <c r="O16" s="9" t="s">
        <v>45</v>
      </c>
      <c r="P16" s="4">
        <v>4</v>
      </c>
      <c r="Q16" s="34">
        <v>54.32</v>
      </c>
      <c r="R16" s="34"/>
      <c r="S16" s="5"/>
      <c r="T16" s="5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</row>
    <row r="17" spans="1:31" ht="15.75" customHeight="1">
      <c r="A17" s="9">
        <v>6</v>
      </c>
      <c r="B17" s="12">
        <v>13</v>
      </c>
      <c r="C17" s="12" t="s">
        <v>59</v>
      </c>
      <c r="D17" s="30" t="s">
        <v>160</v>
      </c>
      <c r="E17" s="54"/>
      <c r="F17" s="31">
        <v>40</v>
      </c>
      <c r="G17" s="31"/>
      <c r="H17" s="31" t="s">
        <v>188</v>
      </c>
      <c r="I17" s="23"/>
      <c r="J17" s="23"/>
      <c r="K17" s="56"/>
      <c r="L17" s="201">
        <f t="shared" si="0"/>
        <v>0.003459606481481481</v>
      </c>
      <c r="M17" s="122">
        <f t="shared" si="1"/>
        <v>49.818</v>
      </c>
      <c r="N17" s="57"/>
      <c r="O17" s="9"/>
      <c r="P17" s="4">
        <v>4</v>
      </c>
      <c r="Q17" s="34">
        <v>58.91</v>
      </c>
      <c r="R17" s="34"/>
      <c r="S17" s="5"/>
      <c r="T17" s="5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</row>
    <row r="18" spans="1:31" ht="15.75" customHeight="1">
      <c r="A18" s="9">
        <v>7</v>
      </c>
      <c r="B18" s="12">
        <v>12</v>
      </c>
      <c r="C18" s="12" t="s">
        <v>59</v>
      </c>
      <c r="D18" s="30" t="s">
        <v>159</v>
      </c>
      <c r="E18" s="54"/>
      <c r="F18" s="31">
        <v>40</v>
      </c>
      <c r="G18" s="31"/>
      <c r="H18" s="31" t="s">
        <v>188</v>
      </c>
      <c r="I18" s="23"/>
      <c r="J18" s="23"/>
      <c r="K18" s="56"/>
      <c r="L18" s="201">
        <f t="shared" si="0"/>
        <v>0.0036392361111111113</v>
      </c>
      <c r="M18" s="122">
        <f t="shared" si="1"/>
        <v>52.405</v>
      </c>
      <c r="N18" s="57">
        <f>(L18-L$6)*86400</f>
        <v>1.2099999999999833</v>
      </c>
      <c r="O18" s="9" t="s">
        <v>45</v>
      </c>
      <c r="P18" s="4">
        <v>5</v>
      </c>
      <c r="Q18" s="34">
        <v>14.43</v>
      </c>
      <c r="R18" s="34"/>
      <c r="S18" s="5"/>
      <c r="T18" s="5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</row>
    <row r="19" spans="1:31" ht="15.75" customHeight="1">
      <c r="A19" s="9"/>
      <c r="B19" s="12">
        <v>11</v>
      </c>
      <c r="C19" s="12" t="s">
        <v>58</v>
      </c>
      <c r="D19" s="26" t="s">
        <v>157</v>
      </c>
      <c r="E19" s="54"/>
      <c r="F19" s="31">
        <v>40</v>
      </c>
      <c r="G19" s="31"/>
      <c r="H19" s="31" t="s">
        <v>67</v>
      </c>
      <c r="I19" s="23"/>
      <c r="J19" s="23"/>
      <c r="K19" s="56"/>
      <c r="L19" s="201" t="s">
        <v>69</v>
      </c>
      <c r="M19" s="122" t="s">
        <v>69</v>
      </c>
      <c r="N19" s="57"/>
      <c r="O19" s="9"/>
      <c r="P19" s="4" t="s">
        <v>69</v>
      </c>
      <c r="Q19" s="34"/>
      <c r="R19" s="34"/>
      <c r="S19" s="5"/>
      <c r="T19" s="5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</row>
    <row r="20" spans="1:31" ht="15.75" customHeight="1" thickBot="1">
      <c r="A20" s="63"/>
      <c r="B20" s="64">
        <v>9</v>
      </c>
      <c r="C20" s="64" t="s">
        <v>59</v>
      </c>
      <c r="D20" s="65" t="s">
        <v>156</v>
      </c>
      <c r="E20" s="66"/>
      <c r="F20" s="67">
        <v>40</v>
      </c>
      <c r="G20" s="67"/>
      <c r="H20" s="67" t="s">
        <v>67</v>
      </c>
      <c r="I20" s="68"/>
      <c r="J20" s="68"/>
      <c r="K20" s="128"/>
      <c r="L20" s="200" t="s">
        <v>69</v>
      </c>
      <c r="M20" s="196" t="s">
        <v>69</v>
      </c>
      <c r="N20" s="57"/>
      <c r="O20" s="9"/>
      <c r="P20" s="4" t="s">
        <v>69</v>
      </c>
      <c r="Q20" s="34"/>
      <c r="R20" s="34"/>
      <c r="S20" s="5"/>
      <c r="T20" s="5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</row>
    <row r="21" spans="1:31" ht="15.75" customHeight="1" thickTop="1">
      <c r="A21" s="9">
        <v>1</v>
      </c>
      <c r="B21" s="12">
        <v>19</v>
      </c>
      <c r="C21" s="12" t="s">
        <v>58</v>
      </c>
      <c r="D21" s="26" t="s">
        <v>151</v>
      </c>
      <c r="E21" s="54"/>
      <c r="F21" s="12">
        <v>45</v>
      </c>
      <c r="G21" s="31"/>
      <c r="H21" s="12" t="s">
        <v>192</v>
      </c>
      <c r="I21" s="23"/>
      <c r="J21" s="23"/>
      <c r="K21" s="56"/>
      <c r="L21" s="201">
        <f aca="true" t="shared" si="2" ref="L21:L35">(P21*60+Q21)/86400</f>
        <v>0.0029797453703703704</v>
      </c>
      <c r="M21" s="122">
        <f aca="true" t="shared" si="3" ref="M21:M35">ROUNDDOWN(L21*86400/6,3)</f>
        <v>42.908</v>
      </c>
      <c r="N21" s="57">
        <f aca="true" t="shared" si="4" ref="N21:N33">(L21-L$6)*86400</f>
        <v>-55.770000000000024</v>
      </c>
      <c r="O21" s="9" t="s">
        <v>45</v>
      </c>
      <c r="P21" s="4">
        <v>4</v>
      </c>
      <c r="Q21" s="34">
        <v>17.45</v>
      </c>
      <c r="R21" s="34"/>
      <c r="S21" s="5"/>
      <c r="T21" s="5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</row>
    <row r="22" spans="1:31" ht="15.75" customHeight="1">
      <c r="A22" s="9">
        <v>2</v>
      </c>
      <c r="B22" s="12">
        <v>17</v>
      </c>
      <c r="C22" s="12" t="s">
        <v>58</v>
      </c>
      <c r="D22" s="26" t="s">
        <v>149</v>
      </c>
      <c r="E22" s="54"/>
      <c r="F22" s="12">
        <v>45</v>
      </c>
      <c r="G22" s="31"/>
      <c r="H22" s="12" t="s">
        <v>67</v>
      </c>
      <c r="I22" s="23"/>
      <c r="J22" s="23"/>
      <c r="K22" s="22"/>
      <c r="L22" s="201">
        <f t="shared" si="2"/>
        <v>0.003068402777777778</v>
      </c>
      <c r="M22" s="122">
        <f t="shared" si="3"/>
        <v>44.185</v>
      </c>
      <c r="N22" s="57">
        <f t="shared" si="4"/>
        <v>-48.11000000000002</v>
      </c>
      <c r="O22" s="9" t="s">
        <v>45</v>
      </c>
      <c r="P22" s="4">
        <v>4</v>
      </c>
      <c r="Q22" s="34">
        <v>25.11</v>
      </c>
      <c r="R22" s="34"/>
      <c r="S22" s="5"/>
      <c r="T22" s="5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</row>
    <row r="23" spans="1:31" ht="15.75" customHeight="1">
      <c r="A23" s="9">
        <v>3</v>
      </c>
      <c r="B23" s="12">
        <v>18</v>
      </c>
      <c r="C23" s="12" t="s">
        <v>59</v>
      </c>
      <c r="D23" s="30" t="s">
        <v>150</v>
      </c>
      <c r="E23" s="54"/>
      <c r="F23" s="31">
        <v>45</v>
      </c>
      <c r="G23" s="31"/>
      <c r="H23" s="31" t="s">
        <v>67</v>
      </c>
      <c r="I23" s="23"/>
      <c r="J23" s="23"/>
      <c r="K23" s="22"/>
      <c r="L23" s="201">
        <f t="shared" si="2"/>
        <v>0.0030956018518518516</v>
      </c>
      <c r="M23" s="122">
        <f t="shared" si="3"/>
        <v>44.576</v>
      </c>
      <c r="N23" s="57">
        <f t="shared" si="4"/>
        <v>-45.76000000000006</v>
      </c>
      <c r="O23" s="9" t="s">
        <v>45</v>
      </c>
      <c r="P23" s="4">
        <v>4</v>
      </c>
      <c r="Q23" s="34">
        <v>27.46</v>
      </c>
      <c r="R23" s="34"/>
      <c r="S23" s="5"/>
      <c r="T23" s="5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</row>
    <row r="24" spans="1:31" ht="15.75" customHeight="1">
      <c r="A24" s="9">
        <v>4</v>
      </c>
      <c r="B24" s="12">
        <v>15</v>
      </c>
      <c r="C24" s="12" t="s">
        <v>58</v>
      </c>
      <c r="D24" s="26" t="s">
        <v>154</v>
      </c>
      <c r="E24" s="54"/>
      <c r="F24" s="31">
        <v>45</v>
      </c>
      <c r="G24" s="31"/>
      <c r="H24" s="31" t="s">
        <v>60</v>
      </c>
      <c r="I24" s="23"/>
      <c r="J24" s="23"/>
      <c r="K24" s="56"/>
      <c r="L24" s="201">
        <f t="shared" si="2"/>
        <v>0.003432291666666667</v>
      </c>
      <c r="M24" s="122">
        <f t="shared" si="3"/>
        <v>49.425</v>
      </c>
      <c r="N24" s="57">
        <f t="shared" si="4"/>
        <v>-16.67000000000002</v>
      </c>
      <c r="O24" s="9" t="s">
        <v>45</v>
      </c>
      <c r="P24" s="4">
        <v>4</v>
      </c>
      <c r="Q24" s="34">
        <v>56.55</v>
      </c>
      <c r="R24" s="34"/>
      <c r="S24" s="5"/>
      <c r="T24" s="5"/>
      <c r="U24" s="5"/>
      <c r="V24" s="5"/>
      <c r="W24" s="12"/>
      <c r="X24" s="5"/>
      <c r="Y24" s="5"/>
      <c r="Z24" s="5"/>
      <c r="AA24" s="5"/>
      <c r="AB24" s="5"/>
      <c r="AC24" s="5"/>
      <c r="AD24" s="5"/>
      <c r="AE24" s="5"/>
    </row>
    <row r="25" spans="1:31" ht="15.75" customHeight="1">
      <c r="A25" s="9">
        <v>5</v>
      </c>
      <c r="B25" s="12">
        <v>20</v>
      </c>
      <c r="C25" s="12" t="s">
        <v>58</v>
      </c>
      <c r="D25" s="26" t="s">
        <v>152</v>
      </c>
      <c r="E25" s="54"/>
      <c r="F25" s="31">
        <v>45</v>
      </c>
      <c r="G25" s="31"/>
      <c r="H25" s="31" t="s">
        <v>64</v>
      </c>
      <c r="I25" s="23"/>
      <c r="J25" s="23"/>
      <c r="K25" s="22"/>
      <c r="L25" s="201">
        <f t="shared" si="2"/>
        <v>0.003439814814814815</v>
      </c>
      <c r="M25" s="122">
        <f t="shared" si="3"/>
        <v>49.533</v>
      </c>
      <c r="N25" s="57">
        <f t="shared" si="4"/>
        <v>-16.020000000000035</v>
      </c>
      <c r="O25" s="9" t="s">
        <v>45</v>
      </c>
      <c r="P25" s="4">
        <v>4</v>
      </c>
      <c r="Q25" s="34">
        <v>57.2</v>
      </c>
      <c r="R25" s="34"/>
      <c r="S25" s="5"/>
      <c r="T25" s="5"/>
      <c r="U25" s="5"/>
      <c r="V25" s="5"/>
      <c r="W25" s="12"/>
      <c r="X25" s="5"/>
      <c r="Y25" s="5"/>
      <c r="Z25" s="5"/>
      <c r="AA25" s="5"/>
      <c r="AB25" s="5"/>
      <c r="AC25" s="5"/>
      <c r="AD25" s="5"/>
      <c r="AE25" s="5"/>
    </row>
    <row r="26" spans="1:31" ht="15.75" customHeight="1">
      <c r="A26" s="9">
        <v>6</v>
      </c>
      <c r="B26" s="12">
        <v>16</v>
      </c>
      <c r="C26" s="12" t="s">
        <v>59</v>
      </c>
      <c r="D26" s="30" t="s">
        <v>155</v>
      </c>
      <c r="E26" s="54"/>
      <c r="F26" s="31">
        <v>45</v>
      </c>
      <c r="G26" s="31"/>
      <c r="H26" s="31" t="s">
        <v>67</v>
      </c>
      <c r="I26" s="23"/>
      <c r="J26" s="23"/>
      <c r="K26" s="22"/>
      <c r="L26" s="201">
        <f t="shared" si="2"/>
        <v>0.003443055555555556</v>
      </c>
      <c r="M26" s="122">
        <f t="shared" si="3"/>
        <v>49.58</v>
      </c>
      <c r="N26" s="57">
        <f t="shared" si="4"/>
        <v>-15.739999999999998</v>
      </c>
      <c r="O26" s="9" t="s">
        <v>45</v>
      </c>
      <c r="P26" s="4">
        <v>4</v>
      </c>
      <c r="Q26" s="34">
        <v>57.48</v>
      </c>
      <c r="R26" s="34"/>
      <c r="S26" s="5"/>
      <c r="T26" s="5"/>
      <c r="U26" s="5"/>
      <c r="V26" s="5"/>
      <c r="W26" s="12"/>
      <c r="X26" s="5"/>
      <c r="Y26" s="5"/>
      <c r="Z26" s="5"/>
      <c r="AA26" s="5"/>
      <c r="AB26" s="5"/>
      <c r="AC26" s="5"/>
      <c r="AD26" s="5"/>
      <c r="AE26" s="5"/>
    </row>
    <row r="27" spans="1:31" ht="15.75" customHeight="1" thickBot="1">
      <c r="A27" s="63">
        <v>7</v>
      </c>
      <c r="B27" s="64">
        <v>21</v>
      </c>
      <c r="C27" s="64" t="s">
        <v>59</v>
      </c>
      <c r="D27" s="65" t="s">
        <v>153</v>
      </c>
      <c r="E27" s="66"/>
      <c r="F27" s="67">
        <v>45</v>
      </c>
      <c r="G27" s="67"/>
      <c r="H27" s="67" t="s">
        <v>65</v>
      </c>
      <c r="I27" s="68"/>
      <c r="J27" s="68"/>
      <c r="K27" s="128"/>
      <c r="L27" s="200">
        <f t="shared" si="2"/>
        <v>0.003559490740740741</v>
      </c>
      <c r="M27" s="196">
        <f t="shared" si="3"/>
        <v>51.256</v>
      </c>
      <c r="N27" s="57">
        <f t="shared" si="4"/>
        <v>-5.680000000000003</v>
      </c>
      <c r="O27" s="9" t="s">
        <v>45</v>
      </c>
      <c r="P27" s="4">
        <v>5</v>
      </c>
      <c r="Q27" s="34">
        <v>7.54</v>
      </c>
      <c r="R27" s="34"/>
      <c r="S27" s="5"/>
      <c r="T27" s="5"/>
      <c r="U27" s="5"/>
      <c r="V27" s="5"/>
      <c r="W27" s="12"/>
      <c r="X27" s="5"/>
      <c r="Y27" s="5"/>
      <c r="Z27" s="5"/>
      <c r="AA27" s="5"/>
      <c r="AB27" s="5"/>
      <c r="AC27" s="5"/>
      <c r="AD27" s="5"/>
      <c r="AE27" s="5"/>
    </row>
    <row r="28" spans="1:31" ht="15.75" customHeight="1" thickTop="1">
      <c r="A28" s="9">
        <v>1</v>
      </c>
      <c r="B28" s="12">
        <v>24</v>
      </c>
      <c r="C28" s="12" t="s">
        <v>59</v>
      </c>
      <c r="D28" s="30" t="s">
        <v>148</v>
      </c>
      <c r="E28" s="54"/>
      <c r="F28" s="31">
        <v>50</v>
      </c>
      <c r="G28" s="31"/>
      <c r="H28" s="31" t="s">
        <v>67</v>
      </c>
      <c r="I28" s="23"/>
      <c r="J28" s="23"/>
      <c r="K28" s="22"/>
      <c r="L28" s="201">
        <f t="shared" si="2"/>
        <v>0.0029854166666666666</v>
      </c>
      <c r="M28" s="122">
        <f t="shared" si="3"/>
        <v>42.99</v>
      </c>
      <c r="N28" s="57">
        <f t="shared" si="4"/>
        <v>-55.280000000000044</v>
      </c>
      <c r="O28" s="9" t="str">
        <f>IF(L28&lt;=126.5,"КМС",IF(L28&lt;=135,"I разр.",IF(L28&lt;=143.5,"II разр.",IF(L28&lt;=156,"III разр.",IF(L28&lt;=168,"I юн.",IF(L28&lt;=180,"II юн.",IF(L28&lt;=195,"III юн.","")))))))</f>
        <v>КМС</v>
      </c>
      <c r="P28" s="4">
        <v>4</v>
      </c>
      <c r="Q28" s="34">
        <v>17.94</v>
      </c>
      <c r="R28" s="34"/>
      <c r="S28" s="5"/>
      <c r="T28" s="5"/>
      <c r="U28" s="5"/>
      <c r="V28" s="5"/>
      <c r="W28" s="12"/>
      <c r="X28" s="5"/>
      <c r="Y28" s="5"/>
      <c r="Z28" s="5"/>
      <c r="AA28" s="5"/>
      <c r="AB28" s="5"/>
      <c r="AC28" s="5"/>
      <c r="AD28" s="5"/>
      <c r="AE28" s="5"/>
    </row>
    <row r="29" spans="1:31" ht="15.75" customHeight="1">
      <c r="A29" s="9">
        <v>2</v>
      </c>
      <c r="B29" s="12">
        <v>25</v>
      </c>
      <c r="C29" s="12" t="s">
        <v>59</v>
      </c>
      <c r="D29" s="30" t="s">
        <v>144</v>
      </c>
      <c r="E29" s="54"/>
      <c r="F29" s="31">
        <v>50</v>
      </c>
      <c r="G29" s="31"/>
      <c r="H29" s="31" t="s">
        <v>64</v>
      </c>
      <c r="I29" s="23"/>
      <c r="J29" s="23"/>
      <c r="K29" s="22"/>
      <c r="L29" s="201">
        <f t="shared" si="2"/>
        <v>0.0031094907407407412</v>
      </c>
      <c r="M29" s="122">
        <f t="shared" si="3"/>
        <v>44.776</v>
      </c>
      <c r="N29" s="57">
        <f t="shared" si="4"/>
        <v>-44.559999999999995</v>
      </c>
      <c r="O29" s="9" t="s">
        <v>45</v>
      </c>
      <c r="P29" s="4">
        <v>4</v>
      </c>
      <c r="Q29" s="34">
        <v>28.66</v>
      </c>
      <c r="R29" s="34"/>
      <c r="S29" s="5"/>
      <c r="T29" s="5"/>
      <c r="U29" s="5"/>
      <c r="V29" s="5"/>
      <c r="W29" s="12"/>
      <c r="X29" s="5"/>
      <c r="Y29" s="5"/>
      <c r="Z29" s="5"/>
      <c r="AA29" s="5"/>
      <c r="AB29" s="5"/>
      <c r="AC29" s="5"/>
      <c r="AD29" s="5"/>
      <c r="AE29" s="5"/>
    </row>
    <row r="30" spans="1:31" ht="15.75" customHeight="1">
      <c r="A30" s="9">
        <v>3</v>
      </c>
      <c r="B30" s="12">
        <v>28</v>
      </c>
      <c r="C30" s="12" t="s">
        <v>58</v>
      </c>
      <c r="D30" s="26" t="s">
        <v>145</v>
      </c>
      <c r="E30" s="54"/>
      <c r="F30" s="12">
        <v>50</v>
      </c>
      <c r="G30" s="31"/>
      <c r="H30" s="12" t="s">
        <v>190</v>
      </c>
      <c r="I30" s="23"/>
      <c r="J30" s="23"/>
      <c r="K30" s="22"/>
      <c r="L30" s="201">
        <f t="shared" si="2"/>
        <v>0.0032165509259259257</v>
      </c>
      <c r="M30" s="122">
        <f t="shared" si="3"/>
        <v>46.318</v>
      </c>
      <c r="N30" s="57">
        <f t="shared" si="4"/>
        <v>-35.31000000000006</v>
      </c>
      <c r="O30" s="9" t="s">
        <v>45</v>
      </c>
      <c r="P30" s="4">
        <v>4</v>
      </c>
      <c r="Q30" s="34">
        <v>37.91</v>
      </c>
      <c r="R30" s="34"/>
      <c r="S30" s="5"/>
      <c r="T30" s="5"/>
      <c r="U30" s="5"/>
      <c r="V30" s="5"/>
      <c r="W30" s="12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9">
        <v>4</v>
      </c>
      <c r="B31" s="12">
        <v>22</v>
      </c>
      <c r="C31" s="12" t="s">
        <v>58</v>
      </c>
      <c r="D31" s="26" t="s">
        <v>142</v>
      </c>
      <c r="E31" s="54"/>
      <c r="F31" s="31">
        <v>50</v>
      </c>
      <c r="G31" s="31"/>
      <c r="H31" s="31" t="s">
        <v>60</v>
      </c>
      <c r="I31" s="23"/>
      <c r="J31" s="23"/>
      <c r="K31" s="56"/>
      <c r="L31" s="201">
        <f t="shared" si="2"/>
        <v>0.0034040509259259263</v>
      </c>
      <c r="M31" s="122">
        <f t="shared" si="3"/>
        <v>49.018</v>
      </c>
      <c r="N31" s="57">
        <f t="shared" si="4"/>
        <v>-19.110000000000007</v>
      </c>
      <c r="O31" s="9" t="s">
        <v>45</v>
      </c>
      <c r="P31" s="4">
        <v>4</v>
      </c>
      <c r="Q31" s="34">
        <v>54.11</v>
      </c>
      <c r="R31" s="34"/>
      <c r="S31" s="5"/>
      <c r="T31" s="5"/>
      <c r="U31" s="5"/>
      <c r="V31" s="5"/>
      <c r="W31" s="12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9">
        <v>5</v>
      </c>
      <c r="B32" s="12">
        <v>26</v>
      </c>
      <c r="C32" s="12" t="s">
        <v>58</v>
      </c>
      <c r="D32" s="26" t="s">
        <v>146</v>
      </c>
      <c r="E32" s="54"/>
      <c r="F32" s="31">
        <v>50</v>
      </c>
      <c r="G32" s="31"/>
      <c r="H32" s="31" t="s">
        <v>64</v>
      </c>
      <c r="I32" s="23"/>
      <c r="J32" s="23"/>
      <c r="K32" s="22"/>
      <c r="L32" s="201">
        <f t="shared" si="2"/>
        <v>0.0035006944444444443</v>
      </c>
      <c r="M32" s="122">
        <f t="shared" si="3"/>
        <v>50.41</v>
      </c>
      <c r="N32" s="57">
        <f t="shared" si="4"/>
        <v>-10.760000000000048</v>
      </c>
      <c r="O32" s="9" t="str">
        <f>IF(L32&lt;=126.5,"КМС",IF(L32&lt;=135,"I разр.",IF(L32&lt;=143.5,"II разр.",IF(L32&lt;=156,"III разр.",IF(L32&lt;=168,"I юн.",IF(L32&lt;=180,"II юн.",IF(L32&lt;=195,"III юн.","")))))))</f>
        <v>КМС</v>
      </c>
      <c r="P32" s="4">
        <v>5</v>
      </c>
      <c r="Q32" s="34">
        <v>2.46</v>
      </c>
      <c r="R32" s="34"/>
      <c r="S32" s="5"/>
      <c r="T32" s="5"/>
      <c r="U32" s="5"/>
      <c r="V32" s="5"/>
      <c r="W32" s="12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9">
        <v>6</v>
      </c>
      <c r="B33" s="12">
        <v>23</v>
      </c>
      <c r="C33" s="12" t="s">
        <v>59</v>
      </c>
      <c r="D33" s="30" t="s">
        <v>143</v>
      </c>
      <c r="E33" s="54"/>
      <c r="F33" s="31">
        <v>50</v>
      </c>
      <c r="G33" s="31"/>
      <c r="H33" s="31" t="s">
        <v>67</v>
      </c>
      <c r="I33" s="23"/>
      <c r="J33" s="23"/>
      <c r="K33" s="56"/>
      <c r="L33" s="201">
        <f t="shared" si="2"/>
        <v>0.0036215277777777773</v>
      </c>
      <c r="M33" s="122">
        <f t="shared" si="3"/>
        <v>52.15</v>
      </c>
      <c r="N33" s="57">
        <f t="shared" si="4"/>
        <v>-0.320000000000073</v>
      </c>
      <c r="O33" s="9" t="s">
        <v>45</v>
      </c>
      <c r="P33" s="4">
        <v>5</v>
      </c>
      <c r="Q33" s="34">
        <v>12.9</v>
      </c>
      <c r="R33" s="34"/>
      <c r="S33" s="5"/>
      <c r="T33" s="5"/>
      <c r="U33" s="5"/>
      <c r="V33" s="5"/>
      <c r="W33" s="12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9">
        <v>7</v>
      </c>
      <c r="B34" s="12">
        <v>30</v>
      </c>
      <c r="C34" s="12" t="s">
        <v>59</v>
      </c>
      <c r="D34" s="30" t="s">
        <v>140</v>
      </c>
      <c r="E34" s="54"/>
      <c r="F34" s="31">
        <v>50</v>
      </c>
      <c r="G34" s="31"/>
      <c r="H34" s="31" t="s">
        <v>64</v>
      </c>
      <c r="I34" s="23"/>
      <c r="J34" s="23"/>
      <c r="K34" s="56"/>
      <c r="L34" s="201">
        <f t="shared" si="2"/>
        <v>0.003842824074074074</v>
      </c>
      <c r="M34" s="122">
        <f t="shared" si="3"/>
        <v>55.336</v>
      </c>
      <c r="N34" s="57"/>
      <c r="O34" s="9"/>
      <c r="P34" s="4">
        <v>5</v>
      </c>
      <c r="Q34" s="34">
        <v>32.02</v>
      </c>
      <c r="R34" s="34"/>
      <c r="S34" s="5"/>
      <c r="T34" s="5"/>
      <c r="U34" s="5"/>
      <c r="V34" s="5"/>
      <c r="W34" s="12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9">
        <v>8</v>
      </c>
      <c r="B35" s="12">
        <v>29</v>
      </c>
      <c r="C35" s="12" t="s">
        <v>58</v>
      </c>
      <c r="D35" s="26" t="s">
        <v>141</v>
      </c>
      <c r="E35" s="54"/>
      <c r="F35" s="12">
        <v>50</v>
      </c>
      <c r="G35" s="31"/>
      <c r="H35" s="12" t="s">
        <v>67</v>
      </c>
      <c r="I35" s="23"/>
      <c r="J35" s="23"/>
      <c r="K35" s="22"/>
      <c r="L35" s="201">
        <f t="shared" si="2"/>
        <v>0.003858796296296296</v>
      </c>
      <c r="M35" s="122">
        <f t="shared" si="3"/>
        <v>55.566</v>
      </c>
      <c r="N35" s="57">
        <f aca="true" t="shared" si="5" ref="N35:N40">(L35-L$6)*86400</f>
        <v>20.179999999999936</v>
      </c>
      <c r="O35" s="9" t="s">
        <v>45</v>
      </c>
      <c r="P35" s="4">
        <v>5</v>
      </c>
      <c r="Q35" s="34">
        <v>33.4</v>
      </c>
      <c r="R35" s="34"/>
      <c r="S35" s="5"/>
      <c r="T35" s="5"/>
      <c r="U35" s="5"/>
      <c r="V35" s="5"/>
      <c r="W35" s="12"/>
      <c r="X35" s="5"/>
      <c r="Y35" s="5"/>
      <c r="Z35" s="5"/>
      <c r="AA35" s="5"/>
      <c r="AB35" s="5"/>
      <c r="AC35" s="5"/>
      <c r="AD35" s="5"/>
      <c r="AE35" s="5"/>
    </row>
    <row r="36" spans="1:31" ht="15.75" customHeight="1" thickBot="1">
      <c r="A36" s="63"/>
      <c r="B36" s="64">
        <v>27</v>
      </c>
      <c r="C36" s="64" t="s">
        <v>59</v>
      </c>
      <c r="D36" s="65" t="s">
        <v>147</v>
      </c>
      <c r="E36" s="66"/>
      <c r="F36" s="67">
        <v>50</v>
      </c>
      <c r="G36" s="67"/>
      <c r="H36" s="67" t="s">
        <v>191</v>
      </c>
      <c r="I36" s="68"/>
      <c r="J36" s="68"/>
      <c r="K36" s="70"/>
      <c r="L36" s="200" t="s">
        <v>69</v>
      </c>
      <c r="M36" s="196" t="s">
        <v>69</v>
      </c>
      <c r="N36" s="57" t="e">
        <f t="shared" si="5"/>
        <v>#VALUE!</v>
      </c>
      <c r="O36" s="9" t="s">
        <v>45</v>
      </c>
      <c r="P36" s="4" t="s">
        <v>69</v>
      </c>
      <c r="Q36" s="34"/>
      <c r="R36" s="34"/>
      <c r="S36" s="5"/>
      <c r="T36" s="5"/>
      <c r="U36" s="5"/>
      <c r="V36" s="5"/>
      <c r="W36" s="12"/>
      <c r="X36" s="5"/>
      <c r="Y36" s="5"/>
      <c r="Z36" s="5"/>
      <c r="AA36" s="5"/>
      <c r="AB36" s="5"/>
      <c r="AC36" s="5"/>
      <c r="AD36" s="5"/>
      <c r="AE36" s="5"/>
    </row>
    <row r="37" spans="1:31" ht="15.75" customHeight="1" thickTop="1">
      <c r="A37" s="9">
        <v>1</v>
      </c>
      <c r="B37" s="12">
        <v>32</v>
      </c>
      <c r="C37" s="12" t="s">
        <v>58</v>
      </c>
      <c r="D37" s="26" t="s">
        <v>138</v>
      </c>
      <c r="E37" s="54"/>
      <c r="F37" s="12">
        <v>55</v>
      </c>
      <c r="G37" s="31"/>
      <c r="H37" s="12" t="s">
        <v>67</v>
      </c>
      <c r="I37" s="23"/>
      <c r="J37" s="23"/>
      <c r="K37" s="22"/>
      <c r="L37" s="201">
        <f aca="true" t="shared" si="6" ref="L37:L42">(P37*60+Q37)/86400</f>
        <v>0.003318518518518519</v>
      </c>
      <c r="M37" s="122">
        <f aca="true" t="shared" si="7" ref="M37:M42">ROUNDDOWN(L37*86400/6,3)</f>
        <v>47.786</v>
      </c>
      <c r="N37" s="57">
        <f t="shared" si="5"/>
        <v>-26.500000000000007</v>
      </c>
      <c r="O37" s="9" t="str">
        <f>IF(L37&lt;=126.5,"КМС",IF(L37&lt;=135,"I разр.",IF(L37&lt;=143.5,"II разр.",IF(L37&lt;=156,"III разр.",IF(L37&lt;=168,"I юн.",IF(L37&lt;=180,"II юн.",IF(L37&lt;=195,"III юн.","")))))))</f>
        <v>КМС</v>
      </c>
      <c r="P37" s="4">
        <v>4</v>
      </c>
      <c r="Q37" s="34">
        <v>46.72</v>
      </c>
      <c r="R37" s="34"/>
      <c r="S37" s="5"/>
      <c r="T37" s="5"/>
      <c r="U37" s="5"/>
      <c r="V37" s="5"/>
      <c r="W37" s="12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9">
        <v>2</v>
      </c>
      <c r="B38" s="12">
        <v>31</v>
      </c>
      <c r="C38" s="12" t="s">
        <v>59</v>
      </c>
      <c r="D38" s="30" t="s">
        <v>139</v>
      </c>
      <c r="E38" s="54"/>
      <c r="F38" s="31">
        <v>55</v>
      </c>
      <c r="G38" s="31"/>
      <c r="H38" s="31" t="s">
        <v>62</v>
      </c>
      <c r="I38" s="23"/>
      <c r="J38" s="23"/>
      <c r="K38" s="22"/>
      <c r="L38" s="201">
        <f t="shared" si="6"/>
        <v>0.0034739583333333332</v>
      </c>
      <c r="M38" s="122">
        <f t="shared" si="7"/>
        <v>50.025</v>
      </c>
      <c r="N38" s="57">
        <f t="shared" si="5"/>
        <v>-13.070000000000043</v>
      </c>
      <c r="O38" s="9" t="str">
        <f>IF(L38&lt;=126.5,"КМС",IF(L38&lt;=135,"I разр.",IF(L38&lt;=143.5,"II разр.",IF(L38&lt;=156,"III разр.",IF(L38&lt;=168,"I юн.",IF(L38&lt;=180,"II юн.",IF(L38&lt;=195,"III юн.","")))))))</f>
        <v>КМС</v>
      </c>
      <c r="P38" s="4">
        <v>5</v>
      </c>
      <c r="Q38" s="34">
        <v>0.15</v>
      </c>
      <c r="R38" s="34"/>
      <c r="S38" s="5"/>
      <c r="T38" s="5"/>
      <c r="U38" s="5"/>
      <c r="V38" s="5"/>
      <c r="W38" s="12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9">
        <v>3</v>
      </c>
      <c r="B39" s="12">
        <v>34</v>
      </c>
      <c r="C39" s="12" t="s">
        <v>59</v>
      </c>
      <c r="D39" s="30" t="s">
        <v>137</v>
      </c>
      <c r="E39" s="54"/>
      <c r="F39" s="31">
        <v>55</v>
      </c>
      <c r="G39" s="31"/>
      <c r="H39" s="31" t="s">
        <v>188</v>
      </c>
      <c r="I39" s="23"/>
      <c r="J39" s="23"/>
      <c r="K39" s="22"/>
      <c r="L39" s="201">
        <f t="shared" si="6"/>
        <v>0.003609259259259259</v>
      </c>
      <c r="M39" s="122">
        <f t="shared" si="7"/>
        <v>51.973</v>
      </c>
      <c r="N39" s="57">
        <f t="shared" si="5"/>
        <v>-1.3800000000000479</v>
      </c>
      <c r="O39" s="9" t="str">
        <f>IF(L39&lt;=126.5,"КМС",IF(L39&lt;=135,"I разр.",IF(L39&lt;=143.5,"II разр.",IF(L39&lt;=156,"III разр.",IF(L39&lt;=168,"I юн.",IF(L39&lt;=180,"II юн.",IF(L39&lt;=195,"III юн.","")))))))</f>
        <v>КМС</v>
      </c>
      <c r="P39" s="4">
        <v>5</v>
      </c>
      <c r="Q39" s="34">
        <v>11.84</v>
      </c>
      <c r="R39" s="34"/>
      <c r="S39" s="5"/>
      <c r="T39" s="5"/>
      <c r="U39" s="5"/>
      <c r="V39" s="5"/>
      <c r="W39" s="12"/>
      <c r="X39" s="5"/>
      <c r="Y39" s="5"/>
      <c r="Z39" s="5"/>
      <c r="AA39" s="5"/>
      <c r="AB39" s="5"/>
      <c r="AC39" s="5"/>
      <c r="AD39" s="5"/>
      <c r="AE39" s="5"/>
    </row>
    <row r="40" spans="1:31" ht="15.75" customHeight="1" thickBot="1">
      <c r="A40" s="63">
        <v>4</v>
      </c>
      <c r="B40" s="64">
        <v>33</v>
      </c>
      <c r="C40" s="64" t="s">
        <v>58</v>
      </c>
      <c r="D40" s="69" t="s">
        <v>136</v>
      </c>
      <c r="E40" s="66"/>
      <c r="F40" s="64">
        <v>55</v>
      </c>
      <c r="G40" s="67"/>
      <c r="H40" s="64" t="s">
        <v>62</v>
      </c>
      <c r="I40" s="68"/>
      <c r="J40" s="68"/>
      <c r="K40" s="70"/>
      <c r="L40" s="200">
        <f t="shared" si="6"/>
        <v>0.003685648148148148</v>
      </c>
      <c r="M40" s="196">
        <f t="shared" si="7"/>
        <v>53.073</v>
      </c>
      <c r="N40" s="57">
        <f t="shared" si="5"/>
        <v>5.21999999999995</v>
      </c>
      <c r="O40" s="9" t="str">
        <f>IF(L40&lt;=126.5,"КМС",IF(L40&lt;=135,"I разр.",IF(L40&lt;=143.5,"II разр.",IF(L40&lt;=156,"III разр.",IF(L40&lt;=168,"I юн.",IF(L40&lt;=180,"II юн.",IF(L40&lt;=195,"III юн.","")))))))</f>
        <v>КМС</v>
      </c>
      <c r="P40" s="4">
        <v>5</v>
      </c>
      <c r="Q40" s="34">
        <v>18.44</v>
      </c>
      <c r="R40" s="34"/>
      <c r="S40" s="5"/>
      <c r="T40" s="5"/>
      <c r="U40" s="5"/>
      <c r="V40" s="5"/>
      <c r="W40" s="12"/>
      <c r="X40" s="5"/>
      <c r="Y40" s="5"/>
      <c r="Z40" s="5"/>
      <c r="AA40" s="5"/>
      <c r="AB40" s="5"/>
      <c r="AC40" s="5"/>
      <c r="AD40" s="5"/>
      <c r="AE40" s="5"/>
    </row>
    <row r="41" spans="1:31" ht="15.75" customHeight="1" thickTop="1">
      <c r="A41" s="9">
        <v>1</v>
      </c>
      <c r="B41" s="12">
        <v>73</v>
      </c>
      <c r="C41" s="12" t="s">
        <v>58</v>
      </c>
      <c r="D41" s="26" t="s">
        <v>203</v>
      </c>
      <c r="E41" s="54"/>
      <c r="F41" s="31" t="s">
        <v>110</v>
      </c>
      <c r="G41" s="31"/>
      <c r="H41" s="31" t="s">
        <v>65</v>
      </c>
      <c r="I41" s="23"/>
      <c r="J41" s="23"/>
      <c r="K41" s="56"/>
      <c r="L41" s="201">
        <f t="shared" si="6"/>
        <v>0.0030153935185185184</v>
      </c>
      <c r="M41" s="122">
        <f t="shared" si="7"/>
        <v>43.421</v>
      </c>
      <c r="N41" s="57"/>
      <c r="O41" s="9"/>
      <c r="P41" s="4">
        <v>4</v>
      </c>
      <c r="Q41" s="34">
        <v>20.53</v>
      </c>
      <c r="R41" s="34"/>
      <c r="S41" s="5"/>
      <c r="T41" s="5"/>
      <c r="U41" s="5"/>
      <c r="V41" s="5"/>
      <c r="W41" s="12"/>
      <c r="X41" s="5"/>
      <c r="Y41" s="5"/>
      <c r="Z41" s="5"/>
      <c r="AA41" s="5"/>
      <c r="AB41" s="5"/>
      <c r="AC41" s="5"/>
      <c r="AD41" s="5"/>
      <c r="AE41" s="5"/>
    </row>
    <row r="42" spans="1:31" ht="15.75" customHeight="1" thickBot="1">
      <c r="A42" s="63">
        <v>2</v>
      </c>
      <c r="B42" s="64">
        <v>76</v>
      </c>
      <c r="C42" s="64" t="s">
        <v>59</v>
      </c>
      <c r="D42" s="65" t="s">
        <v>204</v>
      </c>
      <c r="E42" s="66"/>
      <c r="F42" s="67" t="s">
        <v>110</v>
      </c>
      <c r="G42" s="67"/>
      <c r="H42" s="67" t="s">
        <v>65</v>
      </c>
      <c r="I42" s="68"/>
      <c r="J42" s="68"/>
      <c r="K42" s="128"/>
      <c r="L42" s="200">
        <f t="shared" si="6"/>
        <v>0.003104282407407407</v>
      </c>
      <c r="M42" s="196">
        <f t="shared" si="7"/>
        <v>44.701</v>
      </c>
      <c r="N42" s="57"/>
      <c r="O42" s="9"/>
      <c r="P42" s="4">
        <v>4</v>
      </c>
      <c r="Q42" s="34">
        <v>28.21</v>
      </c>
      <c r="R42" s="34"/>
      <c r="S42" s="5"/>
      <c r="T42" s="5"/>
      <c r="U42" s="5"/>
      <c r="V42" s="5"/>
      <c r="W42" s="12"/>
      <c r="X42" s="5"/>
      <c r="Y42" s="5"/>
      <c r="Z42" s="5"/>
      <c r="AA42" s="5"/>
      <c r="AB42" s="5"/>
      <c r="AC42" s="5"/>
      <c r="AD42" s="5"/>
      <c r="AE42" s="5"/>
    </row>
    <row r="43" ht="13.5" thickTop="1"/>
    <row r="44" spans="2:13" ht="12.75">
      <c r="B44" s="97"/>
      <c r="D44" s="97"/>
      <c r="H44" s="120" t="s">
        <v>72</v>
      </c>
      <c r="L44" s="120"/>
      <c r="M44" s="97"/>
    </row>
    <row r="45" spans="2:13" ht="12.75">
      <c r="B45" s="97"/>
      <c r="D45" s="97"/>
      <c r="H45" s="120" t="s">
        <v>201</v>
      </c>
      <c r="L45" s="120"/>
      <c r="M45" s="97"/>
    </row>
    <row r="46" spans="3:13" ht="12.75">
      <c r="C46" s="97"/>
      <c r="H46" s="120" t="s">
        <v>200</v>
      </c>
      <c r="L46" s="120"/>
      <c r="M46" s="97"/>
    </row>
    <row r="47" spans="2:3" ht="12.75">
      <c r="B47" s="97"/>
      <c r="C47" s="97"/>
    </row>
    <row r="48" spans="1:15" ht="12.75">
      <c r="A48" s="231" t="s">
        <v>48</v>
      </c>
      <c r="B48" s="231"/>
      <c r="C48" s="231"/>
      <c r="D48" s="231"/>
      <c r="L48" s="239" t="s">
        <v>49</v>
      </c>
      <c r="M48" s="239"/>
      <c r="N48" s="239"/>
      <c r="O48" s="239"/>
    </row>
  </sheetData>
  <sheetProtection/>
  <mergeCells count="7">
    <mergeCell ref="C4:J4"/>
    <mergeCell ref="A1:O1"/>
    <mergeCell ref="A2:O2"/>
    <mergeCell ref="A3:D3"/>
    <mergeCell ref="A48:D48"/>
    <mergeCell ref="L48:O48"/>
    <mergeCell ref="H3:O3"/>
  </mergeCells>
  <printOptions/>
  <pageMargins left="0.7086614173228347" right="0.3937007874015748" top="0.3937007874015748" bottom="0.3937007874015748" header="0.5118110236220472" footer="0.11811023622047245"/>
  <pageSetup horizontalDpi="600" verticalDpi="600" orientation="portrait" paperSize="9" scale="95" r:id="rId2"/>
  <colBreaks count="1" manualBreakCount="1">
    <brk id="15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AE37"/>
  <sheetViews>
    <sheetView view="pageBreakPreview" zoomScale="115" zoomScaleSheetLayoutView="115" workbookViewId="0" topLeftCell="A1">
      <selection activeCell="L37" sqref="A1:O37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5.421875" style="1" customWidth="1"/>
    <col min="5" max="5" width="7.28125" style="1" hidden="1" customWidth="1"/>
    <col min="6" max="6" width="7.28125" style="1" customWidth="1"/>
    <col min="7" max="7" width="9.8515625" style="1" hidden="1" customWidth="1"/>
    <col min="8" max="8" width="22.8515625" style="1" customWidth="1"/>
    <col min="9" max="9" width="24.421875" style="1" hidden="1" customWidth="1"/>
    <col min="10" max="10" width="14.7109375" style="1" hidden="1" customWidth="1"/>
    <col min="11" max="11" width="0.71875" style="1" customWidth="1"/>
    <col min="12" max="12" width="6.8515625" style="1" customWidth="1"/>
    <col min="13" max="13" width="7.28125" style="105" customWidth="1"/>
    <col min="14" max="14" width="6.7109375" style="105" hidden="1" customWidth="1"/>
    <col min="15" max="15" width="7.8515625" style="1" hidden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8.5" customHeight="1">
      <c r="A1" s="228" t="s">
        <v>206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23.25" customHeight="1">
      <c r="A2" s="229" t="s">
        <v>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27.75" customHeight="1">
      <c r="A3" s="230" t="s">
        <v>22</v>
      </c>
      <c r="B3" s="230"/>
      <c r="C3" s="230"/>
      <c r="D3" s="230"/>
      <c r="E3" s="24"/>
      <c r="F3" s="24"/>
      <c r="G3" s="24"/>
      <c r="H3" s="237" t="s">
        <v>207</v>
      </c>
      <c r="I3" s="237"/>
      <c r="J3" s="237"/>
      <c r="K3" s="237"/>
      <c r="L3" s="237"/>
      <c r="M3" s="237"/>
      <c r="N3" s="237"/>
      <c r="O3" s="237"/>
    </row>
    <row r="4" spans="2:31" ht="25.5" customHeight="1">
      <c r="B4" s="29"/>
      <c r="C4" s="227" t="s">
        <v>115</v>
      </c>
      <c r="D4" s="227"/>
      <c r="E4" s="227"/>
      <c r="F4" s="227"/>
      <c r="G4" s="227"/>
      <c r="H4" s="227"/>
      <c r="I4" s="227"/>
      <c r="J4" s="227"/>
      <c r="K4" s="29"/>
      <c r="L4" s="33" t="str">
        <f>const!C11</f>
        <v>1000 метров</v>
      </c>
      <c r="M4" s="103"/>
      <c r="N4" s="103"/>
      <c r="O4" s="29"/>
      <c r="P4" s="6"/>
      <c r="Q4" s="1" t="s">
        <v>31</v>
      </c>
      <c r="S4" s="5"/>
      <c r="T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</row>
    <row r="5" spans="1:31" ht="11.25" customHeight="1" thickBot="1">
      <c r="A5" s="2" t="s">
        <v>4</v>
      </c>
      <c r="B5" s="2" t="s">
        <v>0</v>
      </c>
      <c r="C5" s="20" t="s">
        <v>6</v>
      </c>
      <c r="D5" s="2" t="s">
        <v>2</v>
      </c>
      <c r="E5" s="2"/>
      <c r="F5" s="2" t="s">
        <v>194</v>
      </c>
      <c r="G5" s="2"/>
      <c r="H5" s="2" t="s">
        <v>40</v>
      </c>
      <c r="I5" s="2"/>
      <c r="J5" s="2" t="s">
        <v>7</v>
      </c>
      <c r="K5" s="2"/>
      <c r="L5" s="21" t="s">
        <v>3</v>
      </c>
      <c r="M5" s="2" t="s">
        <v>8</v>
      </c>
      <c r="N5" s="2" t="s">
        <v>12</v>
      </c>
      <c r="O5" s="2" t="s">
        <v>5</v>
      </c>
      <c r="P5" s="6"/>
      <c r="Q5" s="34"/>
      <c r="R5" s="34"/>
      <c r="S5" s="5"/>
      <c r="T5" s="5"/>
      <c r="U5" s="5"/>
      <c r="V5" s="5"/>
      <c r="W5" s="12"/>
      <c r="X5" s="5"/>
      <c r="Y5" s="5"/>
      <c r="Z5" s="5"/>
      <c r="AA5" s="5"/>
      <c r="AB5" s="5"/>
      <c r="AC5" s="5"/>
      <c r="AD5" s="5"/>
      <c r="AE5" s="5"/>
    </row>
    <row r="6" spans="1:31" ht="15.75" customHeight="1" thickBot="1" thickTop="1">
      <c r="A6" s="136">
        <v>1</v>
      </c>
      <c r="B6" s="137">
        <v>100</v>
      </c>
      <c r="C6" s="137" t="s">
        <v>59</v>
      </c>
      <c r="D6" s="158" t="s">
        <v>92</v>
      </c>
      <c r="E6" s="187"/>
      <c r="F6" s="140">
        <v>40</v>
      </c>
      <c r="G6" s="137"/>
      <c r="H6" s="140" t="s">
        <v>64</v>
      </c>
      <c r="I6" s="147"/>
      <c r="J6" s="147"/>
      <c r="K6" s="159"/>
      <c r="L6" s="188">
        <f aca="true" t="shared" si="0" ref="L6:L28">(P6*60+Q6)/86400</f>
        <v>0.0011640046296296296</v>
      </c>
      <c r="M6" s="197">
        <f>ROUNDDOWN(L6*86400/2,3)</f>
        <v>50.285</v>
      </c>
      <c r="N6" s="123">
        <f aca="true" t="shared" si="1" ref="N6:N24">(L6-L$6)*86400</f>
        <v>0</v>
      </c>
      <c r="O6" s="50" t="str">
        <f>IF(L6&lt;=88.5,"КМС",IF(L6&lt;=95.5,"I разр.",IF(L6&lt;=103,"II разр.",IF(L6&lt;=111,"III разр.",IF(L6&lt;=117,"I юн.",IF(L6&lt;=124,"II юн.",IF(L6&lt;=130,"III юн.","")))))))</f>
        <v>КМС</v>
      </c>
      <c r="P6" s="6">
        <v>1</v>
      </c>
      <c r="Q6" s="34">
        <v>40.57</v>
      </c>
      <c r="R6" s="34"/>
      <c r="S6" s="5"/>
      <c r="T6" s="5"/>
      <c r="U6" s="5"/>
      <c r="V6" s="5"/>
      <c r="W6" s="12"/>
      <c r="X6" s="5"/>
      <c r="Y6" s="5"/>
      <c r="Z6" s="5"/>
      <c r="AA6" s="5"/>
      <c r="AB6" s="5"/>
      <c r="AC6" s="5"/>
      <c r="AD6" s="5"/>
      <c r="AE6" s="5"/>
    </row>
    <row r="7" spans="1:31" ht="15.75" customHeight="1" thickTop="1">
      <c r="A7" s="145">
        <v>1</v>
      </c>
      <c r="B7" s="49">
        <v>102</v>
      </c>
      <c r="C7" s="49" t="s">
        <v>58</v>
      </c>
      <c r="D7" s="78" t="s">
        <v>90</v>
      </c>
      <c r="E7" s="94"/>
      <c r="F7" s="60">
        <v>45</v>
      </c>
      <c r="G7" s="49"/>
      <c r="H7" s="60" t="s">
        <v>67</v>
      </c>
      <c r="I7" s="73"/>
      <c r="J7" s="73"/>
      <c r="K7" s="157"/>
      <c r="L7" s="189">
        <f t="shared" si="0"/>
        <v>0.0011225694444444445</v>
      </c>
      <c r="M7" s="195">
        <f>ROUNDDOWN(L7*86400/2,3)</f>
        <v>48.495</v>
      </c>
      <c r="N7" s="124">
        <f t="shared" si="1"/>
        <v>-3.579999999999997</v>
      </c>
      <c r="O7" s="9" t="str">
        <f>IF(L7&lt;=88.5,"КМС",IF(L7&lt;=95.5,"I разр.",IF(L7&lt;=103,"II разр.",IF(L7&lt;=111,"III разр.",IF(L7&lt;=117,"I юн.",IF(L7&lt;=124,"II юн.",IF(L7&lt;=130,"III юн.","")))))))</f>
        <v>КМС</v>
      </c>
      <c r="P7" s="6">
        <v>1</v>
      </c>
      <c r="Q7" s="34">
        <v>36.99</v>
      </c>
      <c r="R7" s="102"/>
      <c r="S7" s="5"/>
      <c r="T7" s="5"/>
      <c r="U7" s="5"/>
      <c r="V7" s="5"/>
      <c r="W7" s="12"/>
      <c r="X7" s="5"/>
      <c r="Y7" s="5"/>
      <c r="Z7" s="5"/>
      <c r="AA7" s="5"/>
      <c r="AB7" s="5"/>
      <c r="AC7" s="5"/>
      <c r="AD7" s="5"/>
      <c r="AE7" s="5"/>
    </row>
    <row r="8" spans="1:31" ht="15.75" customHeight="1" thickBot="1">
      <c r="A8" s="63">
        <v>2</v>
      </c>
      <c r="B8" s="64">
        <v>101</v>
      </c>
      <c r="C8" s="64" t="s">
        <v>58</v>
      </c>
      <c r="D8" s="69" t="s">
        <v>91</v>
      </c>
      <c r="E8" s="111"/>
      <c r="F8" s="64">
        <v>45</v>
      </c>
      <c r="G8" s="64"/>
      <c r="H8" s="64" t="s">
        <v>62</v>
      </c>
      <c r="I8" s="70"/>
      <c r="J8" s="70"/>
      <c r="K8" s="109"/>
      <c r="L8" s="112">
        <f t="shared" si="0"/>
        <v>0.001223263888888889</v>
      </c>
      <c r="M8" s="196">
        <f aca="true" t="shared" si="2" ref="M7:M20">ROUNDDOWN(L8*86400/2,3)</f>
        <v>52.845</v>
      </c>
      <c r="N8" s="124">
        <f t="shared" si="1"/>
        <v>5.120000000000006</v>
      </c>
      <c r="O8" s="9" t="str">
        <f>IF(L8&lt;=88.5,"КМС",IF(L8&lt;=95.5,"I разр.",IF(L8&lt;=103,"II разр.",IF(L8&lt;=111,"III разр.",IF(L8&lt;=117,"I юн.",IF(L8&lt;=124,"II юн.",IF(L8&lt;=130,"III юн.","")))))))</f>
        <v>КМС</v>
      </c>
      <c r="P8" s="6">
        <v>1</v>
      </c>
      <c r="Q8" s="34">
        <v>45.69</v>
      </c>
      <c r="R8" s="34"/>
      <c r="S8" s="5"/>
      <c r="T8" s="5"/>
      <c r="U8" s="5"/>
      <c r="V8" s="5"/>
      <c r="W8" s="12"/>
      <c r="X8" s="5"/>
      <c r="Y8" s="5"/>
      <c r="Z8" s="5"/>
      <c r="AA8" s="5"/>
      <c r="AB8" s="5"/>
      <c r="AC8" s="5"/>
      <c r="AD8" s="5"/>
      <c r="AE8" s="5"/>
    </row>
    <row r="9" spans="1:31" ht="15.75" customHeight="1" thickTop="1">
      <c r="A9" s="145">
        <v>1</v>
      </c>
      <c r="B9" s="49">
        <v>105</v>
      </c>
      <c r="C9" s="49" t="s">
        <v>59</v>
      </c>
      <c r="D9" s="58" t="s">
        <v>87</v>
      </c>
      <c r="E9" s="94"/>
      <c r="F9" s="60">
        <v>50</v>
      </c>
      <c r="G9" s="49"/>
      <c r="H9" s="60" t="s">
        <v>67</v>
      </c>
      <c r="I9" s="73"/>
      <c r="J9" s="73"/>
      <c r="K9" s="181"/>
      <c r="L9" s="189">
        <f t="shared" si="0"/>
        <v>0.001074189814814815</v>
      </c>
      <c r="M9" s="195">
        <f t="shared" si="2"/>
        <v>46.405</v>
      </c>
      <c r="N9" s="124">
        <f t="shared" si="1"/>
        <v>-7.759999999999991</v>
      </c>
      <c r="O9" s="9" t="str">
        <f>IF(L9&lt;=88.5,"КМС",IF(L9&lt;=95.5,"I разр.",IF(L9&lt;=103,"II разр.",IF(L9&lt;=111,"III разр.",IF(L9&lt;=117,"I юн.",IF(L9&lt;=124,"II юн.",IF(L9&lt;=130,"III юн.","")))))))</f>
        <v>КМС</v>
      </c>
      <c r="P9" s="6">
        <v>1</v>
      </c>
      <c r="Q9" s="34">
        <v>32.81</v>
      </c>
      <c r="R9" s="34"/>
      <c r="S9" s="5"/>
      <c r="T9" s="5"/>
      <c r="U9" s="5"/>
      <c r="V9" s="5"/>
      <c r="W9" s="12"/>
      <c r="X9" s="5"/>
      <c r="Y9" s="5"/>
      <c r="Z9" s="5"/>
      <c r="AA9" s="5"/>
      <c r="AB9" s="5"/>
      <c r="AC9" s="5"/>
      <c r="AD9" s="5"/>
      <c r="AE9" s="5"/>
    </row>
    <row r="10" spans="1:31" ht="15.75" customHeight="1">
      <c r="A10" s="9">
        <v>2</v>
      </c>
      <c r="B10" s="12">
        <v>104</v>
      </c>
      <c r="C10" s="12" t="s">
        <v>58</v>
      </c>
      <c r="D10" s="26" t="s">
        <v>86</v>
      </c>
      <c r="E10" s="47"/>
      <c r="F10" s="12">
        <v>50</v>
      </c>
      <c r="G10" s="12"/>
      <c r="H10" s="12" t="s">
        <v>94</v>
      </c>
      <c r="I10" s="22"/>
      <c r="J10" s="22"/>
      <c r="K10" s="14"/>
      <c r="L10" s="114">
        <f t="shared" si="0"/>
        <v>0.0010825231481481482</v>
      </c>
      <c r="M10" s="122">
        <f t="shared" si="2"/>
        <v>46.765</v>
      </c>
      <c r="N10" s="124">
        <f t="shared" si="1"/>
        <v>-7.039999999999995</v>
      </c>
      <c r="O10" s="9" t="s">
        <v>45</v>
      </c>
      <c r="P10" s="6">
        <v>1</v>
      </c>
      <c r="Q10" s="34">
        <v>33.53</v>
      </c>
      <c r="R10" s="34"/>
      <c r="S10" s="5"/>
      <c r="T10" s="5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</row>
    <row r="11" spans="1:31" ht="15.75" customHeight="1" thickBot="1">
      <c r="A11" s="63">
        <v>3</v>
      </c>
      <c r="B11" s="64">
        <v>103</v>
      </c>
      <c r="C11" s="64" t="s">
        <v>59</v>
      </c>
      <c r="D11" s="65" t="s">
        <v>89</v>
      </c>
      <c r="E11" s="111"/>
      <c r="F11" s="67">
        <v>50</v>
      </c>
      <c r="G11" s="64"/>
      <c r="H11" s="67" t="s">
        <v>62</v>
      </c>
      <c r="I11" s="70"/>
      <c r="J11" s="70"/>
      <c r="K11" s="115"/>
      <c r="L11" s="112">
        <f t="shared" si="0"/>
        <v>0.0012930555555555555</v>
      </c>
      <c r="M11" s="122">
        <f t="shared" si="2"/>
        <v>55.86</v>
      </c>
      <c r="N11" s="124">
        <f t="shared" si="1"/>
        <v>11.149999999999999</v>
      </c>
      <c r="O11" s="9" t="str">
        <f aca="true" t="shared" si="3" ref="O11:O20">IF(L11&lt;=88.5,"КМС",IF(L11&lt;=95.5,"I разр.",IF(L11&lt;=103,"II разр.",IF(L11&lt;=111,"III разр.",IF(L11&lt;=117,"I юн.",IF(L11&lt;=124,"II юн.",IF(L11&lt;=130,"III юн.","")))))))</f>
        <v>КМС</v>
      </c>
      <c r="P11" s="6">
        <v>1</v>
      </c>
      <c r="Q11" s="34">
        <v>51.72</v>
      </c>
      <c r="R11" s="34"/>
      <c r="S11" s="5"/>
      <c r="T11" s="5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</row>
    <row r="12" spans="1:31" ht="15.75" customHeight="1" thickBot="1" thickTop="1">
      <c r="A12" s="136">
        <v>1</v>
      </c>
      <c r="B12" s="137">
        <v>106</v>
      </c>
      <c r="C12" s="137" t="s">
        <v>59</v>
      </c>
      <c r="D12" s="158" t="s">
        <v>88</v>
      </c>
      <c r="E12" s="139"/>
      <c r="F12" s="140">
        <v>55</v>
      </c>
      <c r="G12" s="140"/>
      <c r="H12" s="140" t="s">
        <v>64</v>
      </c>
      <c r="I12" s="137"/>
      <c r="J12" s="147"/>
      <c r="K12" s="159"/>
      <c r="L12" s="188">
        <f t="shared" si="0"/>
        <v>0.0012748842592592592</v>
      </c>
      <c r="M12" s="197">
        <f t="shared" si="2"/>
        <v>55.075</v>
      </c>
      <c r="N12" s="124">
        <f t="shared" si="1"/>
        <v>9.579999999999998</v>
      </c>
      <c r="O12" s="9" t="str">
        <f t="shared" si="3"/>
        <v>КМС</v>
      </c>
      <c r="P12" s="6">
        <v>1</v>
      </c>
      <c r="Q12" s="34">
        <v>50.15</v>
      </c>
      <c r="R12" s="34"/>
      <c r="S12" s="5"/>
      <c r="T12" s="5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</row>
    <row r="13" spans="1:31" ht="15.75" customHeight="1" thickTop="1">
      <c r="A13" s="145">
        <v>1</v>
      </c>
      <c r="B13" s="49">
        <v>109</v>
      </c>
      <c r="C13" s="49" t="s">
        <v>59</v>
      </c>
      <c r="D13" s="58" t="s">
        <v>83</v>
      </c>
      <c r="E13" s="94"/>
      <c r="F13" s="60">
        <v>60</v>
      </c>
      <c r="G13" s="49"/>
      <c r="H13" s="60" t="s">
        <v>63</v>
      </c>
      <c r="I13" s="73"/>
      <c r="J13" s="73"/>
      <c r="K13" s="157"/>
      <c r="L13" s="189">
        <f t="shared" si="0"/>
        <v>0.0011836805555555557</v>
      </c>
      <c r="M13" s="195">
        <f t="shared" si="2"/>
        <v>51.135</v>
      </c>
      <c r="N13" s="124">
        <f t="shared" si="1"/>
        <v>1.7000000000000084</v>
      </c>
      <c r="O13" s="9" t="str">
        <f t="shared" si="3"/>
        <v>КМС</v>
      </c>
      <c r="P13" s="6">
        <v>1</v>
      </c>
      <c r="Q13" s="34">
        <v>42.27</v>
      </c>
      <c r="R13" s="34"/>
      <c r="S13" s="5"/>
      <c r="T13" s="5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</row>
    <row r="14" spans="1:31" ht="15.75" customHeight="1">
      <c r="A14" s="9">
        <v>2</v>
      </c>
      <c r="B14" s="12">
        <v>107</v>
      </c>
      <c r="C14" s="12" t="s">
        <v>58</v>
      </c>
      <c r="D14" s="26" t="s">
        <v>82</v>
      </c>
      <c r="E14" s="47"/>
      <c r="F14" s="12">
        <v>60</v>
      </c>
      <c r="G14" s="12"/>
      <c r="H14" s="12" t="s">
        <v>64</v>
      </c>
      <c r="I14" s="22"/>
      <c r="J14" s="22"/>
      <c r="K14" s="13"/>
      <c r="L14" s="114">
        <f t="shared" si="0"/>
        <v>0.001264236111111111</v>
      </c>
      <c r="M14" s="122">
        <f t="shared" si="2"/>
        <v>54.615</v>
      </c>
      <c r="N14" s="124">
        <f t="shared" si="1"/>
        <v>8.659999999999986</v>
      </c>
      <c r="O14" s="9" t="str">
        <f t="shared" si="3"/>
        <v>КМС</v>
      </c>
      <c r="P14" s="6">
        <v>1</v>
      </c>
      <c r="Q14" s="34">
        <v>49.23</v>
      </c>
      <c r="R14" s="34"/>
      <c r="S14" s="5"/>
      <c r="T14" s="5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</row>
    <row r="15" spans="1:31" ht="15.75" customHeight="1">
      <c r="A15" s="9">
        <v>3</v>
      </c>
      <c r="B15" s="12">
        <v>110</v>
      </c>
      <c r="C15" s="12" t="s">
        <v>58</v>
      </c>
      <c r="D15" s="26" t="s">
        <v>85</v>
      </c>
      <c r="E15" s="47"/>
      <c r="F15" s="12">
        <v>60</v>
      </c>
      <c r="G15" s="12"/>
      <c r="H15" s="12" t="s">
        <v>64</v>
      </c>
      <c r="I15" s="22"/>
      <c r="J15" s="22"/>
      <c r="K15" s="13"/>
      <c r="L15" s="114">
        <f t="shared" si="0"/>
        <v>0.0014019675925925925</v>
      </c>
      <c r="M15" s="122">
        <f t="shared" si="2"/>
        <v>60.565</v>
      </c>
      <c r="N15" s="124">
        <f t="shared" si="1"/>
        <v>20.559999999999988</v>
      </c>
      <c r="O15" s="9" t="str">
        <f t="shared" si="3"/>
        <v>КМС</v>
      </c>
      <c r="P15" s="6">
        <v>2</v>
      </c>
      <c r="Q15" s="34">
        <v>1.13</v>
      </c>
      <c r="R15" s="34"/>
      <c r="S15" s="5"/>
      <c r="T15" s="5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</row>
    <row r="16" spans="1:31" ht="15.75" customHeight="1" thickBot="1">
      <c r="A16" s="63">
        <v>4</v>
      </c>
      <c r="B16" s="64">
        <v>108</v>
      </c>
      <c r="C16" s="64" t="s">
        <v>58</v>
      </c>
      <c r="D16" s="69" t="s">
        <v>84</v>
      </c>
      <c r="E16" s="111"/>
      <c r="F16" s="64">
        <v>60</v>
      </c>
      <c r="G16" s="64"/>
      <c r="H16" s="64" t="s">
        <v>62</v>
      </c>
      <c r="I16" s="70"/>
      <c r="J16" s="70"/>
      <c r="K16" s="115"/>
      <c r="L16" s="112">
        <f t="shared" si="0"/>
        <v>0.0014856481481481483</v>
      </c>
      <c r="M16" s="196">
        <f t="shared" si="2"/>
        <v>64.18</v>
      </c>
      <c r="N16" s="124">
        <f t="shared" si="1"/>
        <v>27.79000000000001</v>
      </c>
      <c r="O16" s="9" t="str">
        <f t="shared" si="3"/>
        <v>КМС</v>
      </c>
      <c r="P16" s="6">
        <v>2</v>
      </c>
      <c r="Q16" s="34">
        <v>8.36</v>
      </c>
      <c r="R16" s="34"/>
      <c r="S16" s="5"/>
      <c r="T16" s="5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</row>
    <row r="17" spans="1:31" ht="15.75" customHeight="1" thickTop="1">
      <c r="A17" s="145">
        <v>1</v>
      </c>
      <c r="B17" s="49">
        <v>111</v>
      </c>
      <c r="C17" s="49" t="s">
        <v>58</v>
      </c>
      <c r="D17" s="78" t="s">
        <v>79</v>
      </c>
      <c r="E17" s="94"/>
      <c r="F17" s="60">
        <v>65</v>
      </c>
      <c r="G17" s="49"/>
      <c r="H17" s="60" t="s">
        <v>63</v>
      </c>
      <c r="I17" s="73"/>
      <c r="J17" s="73"/>
      <c r="K17" s="157"/>
      <c r="L17" s="189">
        <f t="shared" si="0"/>
        <v>0.0012449074074074075</v>
      </c>
      <c r="M17" s="195">
        <f t="shared" si="2"/>
        <v>53.78</v>
      </c>
      <c r="N17" s="124">
        <f t="shared" si="1"/>
        <v>6.990000000000005</v>
      </c>
      <c r="O17" s="9" t="str">
        <f t="shared" si="3"/>
        <v>КМС</v>
      </c>
      <c r="P17" s="6">
        <v>1</v>
      </c>
      <c r="Q17" s="34">
        <v>47.56</v>
      </c>
      <c r="R17" s="34"/>
      <c r="S17" s="5"/>
      <c r="T17" s="5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</row>
    <row r="18" spans="1:31" ht="15.75" customHeight="1">
      <c r="A18" s="9">
        <v>2</v>
      </c>
      <c r="B18" s="12">
        <v>113</v>
      </c>
      <c r="C18" s="12" t="s">
        <v>59</v>
      </c>
      <c r="D18" s="30" t="s">
        <v>81</v>
      </c>
      <c r="E18" s="47"/>
      <c r="F18" s="31">
        <v>65</v>
      </c>
      <c r="G18" s="12"/>
      <c r="H18" s="31" t="s">
        <v>67</v>
      </c>
      <c r="I18" s="22"/>
      <c r="J18" s="22"/>
      <c r="K18" s="13"/>
      <c r="L18" s="114">
        <f t="shared" si="0"/>
        <v>0.0013016203703703705</v>
      </c>
      <c r="M18" s="122">
        <f t="shared" si="2"/>
        <v>56.23</v>
      </c>
      <c r="N18" s="124">
        <f t="shared" si="1"/>
        <v>11.890000000000013</v>
      </c>
      <c r="O18" s="9" t="str">
        <f t="shared" si="3"/>
        <v>КМС</v>
      </c>
      <c r="P18" s="6">
        <v>1</v>
      </c>
      <c r="Q18" s="34">
        <v>52.46</v>
      </c>
      <c r="R18" s="34"/>
      <c r="S18" s="5"/>
      <c r="T18" s="5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</row>
    <row r="19" spans="1:31" ht="15.75" customHeight="1" thickBot="1">
      <c r="A19" s="63">
        <v>3</v>
      </c>
      <c r="B19" s="64">
        <v>112</v>
      </c>
      <c r="C19" s="64" t="s">
        <v>58</v>
      </c>
      <c r="D19" s="69" t="s">
        <v>80</v>
      </c>
      <c r="E19" s="66"/>
      <c r="F19" s="64">
        <v>65</v>
      </c>
      <c r="G19" s="67"/>
      <c r="H19" s="64" t="s">
        <v>62</v>
      </c>
      <c r="I19" s="64"/>
      <c r="J19" s="70"/>
      <c r="K19" s="115"/>
      <c r="L19" s="112">
        <f t="shared" si="0"/>
        <v>0.001570138888888889</v>
      </c>
      <c r="M19" s="196">
        <f t="shared" si="2"/>
        <v>67.83</v>
      </c>
      <c r="N19" s="124">
        <f t="shared" si="1"/>
        <v>35.09</v>
      </c>
      <c r="O19" s="9" t="str">
        <f t="shared" si="3"/>
        <v>КМС</v>
      </c>
      <c r="P19" s="6">
        <v>2</v>
      </c>
      <c r="Q19" s="34">
        <v>15.66</v>
      </c>
      <c r="R19" s="34"/>
      <c r="S19" s="5"/>
      <c r="T19" s="5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</row>
    <row r="20" spans="1:31" ht="15.75" customHeight="1" thickBot="1" thickTop="1">
      <c r="A20" s="136">
        <v>1</v>
      </c>
      <c r="B20" s="137">
        <v>114</v>
      </c>
      <c r="C20" s="137" t="s">
        <v>59</v>
      </c>
      <c r="D20" s="158" t="s">
        <v>78</v>
      </c>
      <c r="E20" s="187"/>
      <c r="F20" s="140">
        <v>70</v>
      </c>
      <c r="G20" s="137"/>
      <c r="H20" s="140" t="s">
        <v>93</v>
      </c>
      <c r="I20" s="147"/>
      <c r="J20" s="147"/>
      <c r="K20" s="159"/>
      <c r="L20" s="188">
        <f t="shared" si="0"/>
        <v>0.0014685185185185185</v>
      </c>
      <c r="M20" s="197">
        <f t="shared" si="2"/>
        <v>63.44</v>
      </c>
      <c r="N20" s="124">
        <f t="shared" si="1"/>
        <v>26.31</v>
      </c>
      <c r="O20" s="9" t="str">
        <f t="shared" si="3"/>
        <v>КМС</v>
      </c>
      <c r="P20" s="6">
        <v>2</v>
      </c>
      <c r="Q20" s="34">
        <v>6.88</v>
      </c>
      <c r="R20" s="34"/>
      <c r="S20" s="5"/>
      <c r="T20" s="5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</row>
    <row r="21" spans="1:31" ht="15.75" customHeight="1" hidden="1" thickTop="1">
      <c r="A21" s="9">
        <v>16</v>
      </c>
      <c r="B21" s="12">
        <v>128</v>
      </c>
      <c r="C21" s="12" t="s">
        <v>59</v>
      </c>
      <c r="D21" s="30" t="s">
        <v>100</v>
      </c>
      <c r="E21" s="47"/>
      <c r="F21" s="31" t="s">
        <v>110</v>
      </c>
      <c r="G21" s="12"/>
      <c r="H21" s="31" t="s">
        <v>111</v>
      </c>
      <c r="I21" s="22"/>
      <c r="J21" s="22"/>
      <c r="K21" s="13"/>
      <c r="L21" s="114">
        <f>(P21*60+Q21)/86400</f>
        <v>0.0009855324074074074</v>
      </c>
      <c r="M21" s="122">
        <f>ROUNDDOWN(L21*86400/2,3)</f>
        <v>42.575</v>
      </c>
      <c r="N21" s="124">
        <f>(L21-L$6)*86400</f>
        <v>-15.42</v>
      </c>
      <c r="O21" s="9" t="s">
        <v>45</v>
      </c>
      <c r="P21" s="6">
        <v>1</v>
      </c>
      <c r="Q21" s="34">
        <v>25.15</v>
      </c>
      <c r="R21" s="34"/>
      <c r="S21" s="5"/>
      <c r="T21" s="5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</row>
    <row r="22" spans="1:31" ht="15.75" customHeight="1" hidden="1">
      <c r="A22" s="9">
        <v>17</v>
      </c>
      <c r="B22" s="12">
        <v>133</v>
      </c>
      <c r="C22" s="12" t="s">
        <v>58</v>
      </c>
      <c r="D22" s="26" t="s">
        <v>109</v>
      </c>
      <c r="E22" s="47"/>
      <c r="F22" s="12" t="s">
        <v>110</v>
      </c>
      <c r="G22" s="12"/>
      <c r="H22" s="12" t="s">
        <v>65</v>
      </c>
      <c r="I22" s="22"/>
      <c r="J22" s="22"/>
      <c r="K22" s="13"/>
      <c r="L22" s="114">
        <f>(P22*60+Q22)/86400</f>
        <v>0.0009927083333333333</v>
      </c>
      <c r="M22" s="122">
        <f>ROUNDDOWN(L22*86400/2,3)</f>
        <v>42.885</v>
      </c>
      <c r="N22" s="124"/>
      <c r="O22" s="9"/>
      <c r="P22" s="6">
        <v>1</v>
      </c>
      <c r="Q22" s="34">
        <v>25.77</v>
      </c>
      <c r="R22" s="34"/>
      <c r="S22" s="5"/>
      <c r="T22" s="5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</row>
    <row r="23" spans="1:31" ht="15.75" customHeight="1" hidden="1">
      <c r="A23" s="9">
        <v>18</v>
      </c>
      <c r="B23" s="12">
        <v>132</v>
      </c>
      <c r="C23" s="12" t="s">
        <v>58</v>
      </c>
      <c r="D23" s="26" t="s">
        <v>106</v>
      </c>
      <c r="E23" s="47"/>
      <c r="F23" s="12" t="s">
        <v>110</v>
      </c>
      <c r="G23" s="12"/>
      <c r="H23" s="12" t="s">
        <v>65</v>
      </c>
      <c r="I23" s="22"/>
      <c r="J23" s="22"/>
      <c r="K23" s="13"/>
      <c r="L23" s="114">
        <f>(P23*60+Q23)/86400</f>
        <v>0.0009966435185185185</v>
      </c>
      <c r="M23" s="122">
        <f>ROUNDDOWN(L23*86400/2,3)</f>
        <v>43.055</v>
      </c>
      <c r="N23" s="124">
        <f>(L23-L$6)*86400</f>
        <v>-14.460000000000006</v>
      </c>
      <c r="O23" s="9" t="s">
        <v>45</v>
      </c>
      <c r="P23" s="6">
        <v>1</v>
      </c>
      <c r="Q23" s="34">
        <v>26.11</v>
      </c>
      <c r="R23" s="34"/>
      <c r="S23" s="5"/>
      <c r="T23" s="5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</row>
    <row r="24" spans="1:31" ht="15.75" customHeight="1" hidden="1">
      <c r="A24" s="9">
        <v>19</v>
      </c>
      <c r="B24" s="12">
        <v>129</v>
      </c>
      <c r="C24" s="12" t="s">
        <v>58</v>
      </c>
      <c r="D24" s="26" t="s">
        <v>108</v>
      </c>
      <c r="E24" s="47"/>
      <c r="F24" s="31" t="s">
        <v>110</v>
      </c>
      <c r="G24" s="12"/>
      <c r="H24" s="31" t="s">
        <v>111</v>
      </c>
      <c r="I24" s="22"/>
      <c r="J24" s="22"/>
      <c r="K24" s="13"/>
      <c r="L24" s="114">
        <f>(P24*60+Q24)/86400</f>
        <v>0.0010221064814814815</v>
      </c>
      <c r="M24" s="122">
        <f>ROUNDDOWN(L24*86400/2,3)</f>
        <v>44.155</v>
      </c>
      <c r="N24" s="124"/>
      <c r="O24" s="9"/>
      <c r="P24" s="6">
        <v>1</v>
      </c>
      <c r="Q24" s="34">
        <v>28.31</v>
      </c>
      <c r="R24" s="34"/>
      <c r="S24" s="5"/>
      <c r="T24" s="5"/>
      <c r="U24" s="5"/>
      <c r="V24" s="5"/>
      <c r="W24" s="12"/>
      <c r="X24" s="5"/>
      <c r="Y24" s="5"/>
      <c r="Z24" s="5"/>
      <c r="AA24" s="5"/>
      <c r="AB24" s="5"/>
      <c r="AC24" s="5"/>
      <c r="AD24" s="5"/>
      <c r="AE24" s="5"/>
    </row>
    <row r="25" spans="1:31" ht="15.75" customHeight="1" hidden="1">
      <c r="A25" s="9"/>
      <c r="B25" s="12">
        <v>123</v>
      </c>
      <c r="C25" s="12" t="s">
        <v>59</v>
      </c>
      <c r="D25" s="30" t="s">
        <v>209</v>
      </c>
      <c r="E25" s="47"/>
      <c r="F25" s="31" t="s">
        <v>110</v>
      </c>
      <c r="G25" s="12"/>
      <c r="H25" s="31" t="s">
        <v>111</v>
      </c>
      <c r="I25" s="22"/>
      <c r="J25" s="22"/>
      <c r="K25" s="13"/>
      <c r="L25" s="114">
        <f>(P25*60+Q25)/86400</f>
        <v>0.0010717592592592593</v>
      </c>
      <c r="M25" s="122">
        <f>ROUNDDOWN(L25*86400/2,3)</f>
        <v>46.3</v>
      </c>
      <c r="N25" s="124"/>
      <c r="O25" s="9"/>
      <c r="P25" s="6">
        <v>1</v>
      </c>
      <c r="Q25" s="34">
        <v>32.6</v>
      </c>
      <c r="R25" s="34"/>
      <c r="S25" s="5"/>
      <c r="T25" s="5"/>
      <c r="U25" s="5"/>
      <c r="V25" s="5"/>
      <c r="W25" s="12"/>
      <c r="X25" s="5"/>
      <c r="Y25" s="5"/>
      <c r="Z25" s="5"/>
      <c r="AA25" s="5"/>
      <c r="AB25" s="5"/>
      <c r="AC25" s="5"/>
      <c r="AD25" s="5"/>
      <c r="AE25" s="5"/>
    </row>
    <row r="26" spans="1:31" ht="15.75" customHeight="1" hidden="1">
      <c r="A26" s="9"/>
      <c r="B26" s="12">
        <v>120</v>
      </c>
      <c r="C26" s="12" t="s">
        <v>58</v>
      </c>
      <c r="D26" s="26" t="s">
        <v>97</v>
      </c>
      <c r="E26" s="47"/>
      <c r="F26" s="31" t="s">
        <v>110</v>
      </c>
      <c r="G26" s="12"/>
      <c r="H26" s="31" t="s">
        <v>65</v>
      </c>
      <c r="I26" s="22"/>
      <c r="J26" s="22"/>
      <c r="K26" s="14"/>
      <c r="L26" s="241" t="s">
        <v>69</v>
      </c>
      <c r="M26" s="122"/>
      <c r="N26" s="124" t="e">
        <f>(L26-L$6)*86400</f>
        <v>#VALUE!</v>
      </c>
      <c r="O26" s="9" t="s">
        <v>45</v>
      </c>
      <c r="P26" s="6"/>
      <c r="Q26" s="34"/>
      <c r="R26" s="34"/>
      <c r="S26" s="5"/>
      <c r="T26" s="5"/>
      <c r="U26" s="5"/>
      <c r="V26" s="5"/>
      <c r="W26" s="12"/>
      <c r="X26" s="5"/>
      <c r="Y26" s="5"/>
      <c r="Z26" s="5"/>
      <c r="AA26" s="5"/>
      <c r="AB26" s="5"/>
      <c r="AC26" s="5"/>
      <c r="AD26" s="5"/>
      <c r="AE26" s="5"/>
    </row>
    <row r="27" spans="1:31" ht="15.75" customHeight="1" hidden="1">
      <c r="A27" s="9"/>
      <c r="B27" s="12">
        <v>119</v>
      </c>
      <c r="C27" s="12" t="s">
        <v>59</v>
      </c>
      <c r="D27" s="30" t="s">
        <v>208</v>
      </c>
      <c r="E27" s="47"/>
      <c r="F27" s="31" t="s">
        <v>110</v>
      </c>
      <c r="G27" s="12"/>
      <c r="H27" s="31" t="s">
        <v>65</v>
      </c>
      <c r="I27" s="22"/>
      <c r="J27" s="22"/>
      <c r="K27" s="14"/>
      <c r="L27" s="241" t="s">
        <v>69</v>
      </c>
      <c r="M27" s="122"/>
      <c r="N27" s="124" t="e">
        <f>(L27-L$6)*86400</f>
        <v>#VALUE!</v>
      </c>
      <c r="O27" s="9">
        <f>IF(L27&lt;=88.5,"КМС",IF(L27&lt;=95.5,"I разр.",IF(L27&lt;=103,"II разр.",IF(L27&lt;=111,"III разр.",IF(L27&lt;=117,"I юн.",IF(L27&lt;=124,"II юн.",IF(L27&lt;=130,"III юн.","")))))))</f>
      </c>
      <c r="P27" s="6"/>
      <c r="Q27" s="34"/>
      <c r="R27" s="34"/>
      <c r="S27" s="5"/>
      <c r="T27" s="5"/>
      <c r="U27" s="5"/>
      <c r="V27" s="5"/>
      <c r="W27" s="12"/>
      <c r="X27" s="5"/>
      <c r="Y27" s="5"/>
      <c r="Z27" s="5"/>
      <c r="AA27" s="5"/>
      <c r="AB27" s="5"/>
      <c r="AC27" s="5"/>
      <c r="AD27" s="5"/>
      <c r="AE27" s="5"/>
    </row>
    <row r="28" spans="1:31" ht="15.75" customHeight="1" hidden="1" thickBot="1">
      <c r="A28" s="63"/>
      <c r="B28" s="64">
        <v>130</v>
      </c>
      <c r="C28" s="64" t="s">
        <v>59</v>
      </c>
      <c r="D28" s="65" t="s">
        <v>103</v>
      </c>
      <c r="E28" s="111"/>
      <c r="F28" s="67" t="s">
        <v>110</v>
      </c>
      <c r="G28" s="64"/>
      <c r="H28" s="67" t="s">
        <v>111</v>
      </c>
      <c r="I28" s="70"/>
      <c r="J28" s="70"/>
      <c r="K28" s="115"/>
      <c r="L28" s="242" t="s">
        <v>69</v>
      </c>
      <c r="M28" s="196"/>
      <c r="N28" s="124"/>
      <c r="O28" s="9"/>
      <c r="P28" s="6"/>
      <c r="Q28" s="34"/>
      <c r="R28" s="34"/>
      <c r="S28" s="5"/>
      <c r="T28" s="5"/>
      <c r="U28" s="5"/>
      <c r="V28" s="5"/>
      <c r="W28" s="12"/>
      <c r="X28" s="5"/>
      <c r="Y28" s="5"/>
      <c r="Z28" s="5"/>
      <c r="AA28" s="5"/>
      <c r="AB28" s="5"/>
      <c r="AC28" s="5"/>
      <c r="AD28" s="5"/>
      <c r="AE28" s="5"/>
    </row>
    <row r="29" spans="12:14" ht="13.5" thickTop="1">
      <c r="L29" s="80"/>
      <c r="M29" s="104"/>
      <c r="N29" s="125"/>
    </row>
    <row r="31" spans="2:9" ht="12.75">
      <c r="B31" s="97"/>
      <c r="H31" s="120" t="s">
        <v>47</v>
      </c>
      <c r="I31" s="120" t="s">
        <v>47</v>
      </c>
    </row>
    <row r="32" spans="2:9" ht="12.75">
      <c r="B32" s="97"/>
      <c r="H32" s="120" t="s">
        <v>70</v>
      </c>
      <c r="I32" s="120" t="s">
        <v>70</v>
      </c>
    </row>
    <row r="33" spans="8:9" ht="12.75">
      <c r="H33" s="120" t="s">
        <v>71</v>
      </c>
      <c r="I33" s="120" t="s">
        <v>71</v>
      </c>
    </row>
    <row r="37" spans="1:15" ht="12.75">
      <c r="A37" s="231" t="s">
        <v>48</v>
      </c>
      <c r="B37" s="231"/>
      <c r="C37" s="231"/>
      <c r="D37" s="231"/>
      <c r="L37" s="239" t="s">
        <v>49</v>
      </c>
      <c r="M37" s="239"/>
      <c r="N37" s="239"/>
      <c r="O37" s="239"/>
    </row>
  </sheetData>
  <sheetProtection/>
  <mergeCells count="7">
    <mergeCell ref="C4:J4"/>
    <mergeCell ref="A1:O1"/>
    <mergeCell ref="A2:O2"/>
    <mergeCell ref="A3:D3"/>
    <mergeCell ref="A37:D37"/>
    <mergeCell ref="L37:O37"/>
    <mergeCell ref="H3:O3"/>
  </mergeCells>
  <printOptions/>
  <pageMargins left="0.5905511811023623" right="0.3937007874015748" top="0.3937007874015748" bottom="0.3937007874015748" header="0.5118110236220472" footer="0.11811023622047245"/>
  <pageSetup horizontalDpi="600" verticalDpi="600" orientation="portrait" paperSize="9" r:id="rId2"/>
  <colBreaks count="1" manualBreakCount="1">
    <brk id="13" max="3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rgb="FFFF0000"/>
  </sheetPr>
  <dimension ref="A1:AE43"/>
  <sheetViews>
    <sheetView view="pageBreakPreview" zoomScale="115" zoomScaleSheetLayoutView="115" workbookViewId="0" topLeftCell="A13">
      <selection activeCell="D41" sqref="D41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5.421875" style="1" customWidth="1"/>
    <col min="5" max="5" width="7.28125" style="1" hidden="1" customWidth="1"/>
    <col min="6" max="6" width="7.28125" style="1" customWidth="1"/>
    <col min="7" max="7" width="9.8515625" style="1" hidden="1" customWidth="1"/>
    <col min="8" max="8" width="22.8515625" style="1" customWidth="1"/>
    <col min="9" max="9" width="24.421875" style="1" hidden="1" customWidth="1"/>
    <col min="10" max="10" width="14.7109375" style="1" hidden="1" customWidth="1"/>
    <col min="11" max="11" width="0.71875" style="1" customWidth="1"/>
    <col min="12" max="12" width="6.8515625" style="1" customWidth="1"/>
    <col min="13" max="13" width="7.28125" style="105" customWidth="1"/>
    <col min="14" max="14" width="6.7109375" style="105" hidden="1" customWidth="1"/>
    <col min="15" max="15" width="7.8515625" style="1" hidden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8.5" customHeight="1">
      <c r="A1" s="228" t="s">
        <v>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23.25" customHeight="1">
      <c r="A2" s="229" t="s">
        <v>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27.75" customHeight="1">
      <c r="A3" s="230" t="s">
        <v>22</v>
      </c>
      <c r="B3" s="230"/>
      <c r="C3" s="230"/>
      <c r="D3" s="230"/>
      <c r="E3" s="24"/>
      <c r="F3" s="24"/>
      <c r="G3" s="24"/>
      <c r="H3" s="237" t="s">
        <v>207</v>
      </c>
      <c r="I3" s="237"/>
      <c r="J3" s="237"/>
      <c r="K3" s="237"/>
      <c r="L3" s="237"/>
      <c r="M3" s="237"/>
      <c r="N3" s="237"/>
      <c r="O3" s="237"/>
    </row>
    <row r="4" spans="2:31" ht="25.5" customHeight="1">
      <c r="B4" s="29"/>
      <c r="C4" s="227" t="s">
        <v>76</v>
      </c>
      <c r="D4" s="227"/>
      <c r="E4" s="227"/>
      <c r="F4" s="227"/>
      <c r="G4" s="227"/>
      <c r="H4" s="227"/>
      <c r="I4" s="227"/>
      <c r="J4" s="227"/>
      <c r="K4" s="29"/>
      <c r="L4" s="33" t="str">
        <f>const!C11</f>
        <v>1000 метров</v>
      </c>
      <c r="M4" s="103"/>
      <c r="N4" s="103"/>
      <c r="O4" s="29"/>
      <c r="P4" s="6"/>
      <c r="Q4" s="1" t="s">
        <v>31</v>
      </c>
      <c r="S4" s="5"/>
      <c r="T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</row>
    <row r="5" spans="1:31" ht="11.25" customHeight="1" thickBot="1">
      <c r="A5" s="2" t="s">
        <v>4</v>
      </c>
      <c r="B5" s="2" t="s">
        <v>0</v>
      </c>
      <c r="C5" s="20" t="s">
        <v>6</v>
      </c>
      <c r="D5" s="2" t="s">
        <v>2</v>
      </c>
      <c r="E5" s="2"/>
      <c r="F5" s="2" t="s">
        <v>194</v>
      </c>
      <c r="G5" s="2"/>
      <c r="H5" s="2" t="s">
        <v>40</v>
      </c>
      <c r="I5" s="2"/>
      <c r="J5" s="2" t="s">
        <v>7</v>
      </c>
      <c r="K5" s="2"/>
      <c r="L5" s="21" t="s">
        <v>3</v>
      </c>
      <c r="M5" s="2" t="s">
        <v>8</v>
      </c>
      <c r="N5" s="2" t="s">
        <v>12</v>
      </c>
      <c r="O5" s="2" t="s">
        <v>5</v>
      </c>
      <c r="P5" s="6"/>
      <c r="Q5" s="34"/>
      <c r="R5" s="34"/>
      <c r="S5" s="5"/>
      <c r="T5" s="5"/>
      <c r="U5" s="5"/>
      <c r="V5" s="5"/>
      <c r="W5" s="12"/>
      <c r="X5" s="5"/>
      <c r="Y5" s="5"/>
      <c r="Z5" s="5"/>
      <c r="AA5" s="5"/>
      <c r="AB5" s="5"/>
      <c r="AC5" s="5"/>
      <c r="AD5" s="5"/>
      <c r="AE5" s="5"/>
    </row>
    <row r="6" spans="1:31" ht="15.75" customHeight="1" thickTop="1">
      <c r="A6" s="145">
        <v>1</v>
      </c>
      <c r="B6" s="49">
        <v>47</v>
      </c>
      <c r="C6" s="49" t="s">
        <v>58</v>
      </c>
      <c r="D6" s="78" t="s">
        <v>132</v>
      </c>
      <c r="E6" s="94"/>
      <c r="F6" s="49">
        <v>65</v>
      </c>
      <c r="G6" s="49"/>
      <c r="H6" s="49" t="s">
        <v>189</v>
      </c>
      <c r="I6" s="73"/>
      <c r="J6" s="73"/>
      <c r="K6" s="157"/>
      <c r="L6" s="189">
        <f>(P6*60+Q6)/86400</f>
        <v>0.0010434027777777779</v>
      </c>
      <c r="M6" s="195">
        <f>ROUNDDOWN(L6*86400/2,3)</f>
        <v>45.075</v>
      </c>
      <c r="N6" s="123">
        <f>(L6-L$6)*86400</f>
        <v>0</v>
      </c>
      <c r="O6" s="50" t="s">
        <v>45</v>
      </c>
      <c r="P6" s="6">
        <v>1</v>
      </c>
      <c r="Q6" s="34">
        <v>30.15</v>
      </c>
      <c r="R6" s="34"/>
      <c r="S6" s="5"/>
      <c r="T6" s="5"/>
      <c r="U6" s="5"/>
      <c r="V6" s="5"/>
      <c r="W6" s="12"/>
      <c r="X6" s="5"/>
      <c r="Y6" s="5"/>
      <c r="Z6" s="5"/>
      <c r="AA6" s="5"/>
      <c r="AB6" s="5"/>
      <c r="AC6" s="5"/>
      <c r="AD6" s="5"/>
      <c r="AE6" s="5"/>
    </row>
    <row r="7" spans="1:31" ht="15.75" customHeight="1">
      <c r="A7" s="9">
        <v>2</v>
      </c>
      <c r="B7" s="12">
        <v>39</v>
      </c>
      <c r="C7" s="12" t="s">
        <v>58</v>
      </c>
      <c r="D7" s="26" t="s">
        <v>129</v>
      </c>
      <c r="E7" s="54"/>
      <c r="F7" s="31">
        <v>65</v>
      </c>
      <c r="G7" s="31"/>
      <c r="H7" s="31" t="s">
        <v>67</v>
      </c>
      <c r="I7" s="12"/>
      <c r="J7" s="22"/>
      <c r="K7" s="13"/>
      <c r="L7" s="114">
        <f>(P7*60+Q7)/86400</f>
        <v>0.001100462962962963</v>
      </c>
      <c r="M7" s="122">
        <f>ROUNDDOWN(L7*86400/2,3)</f>
        <v>47.54</v>
      </c>
      <c r="N7" s="124">
        <f>(L7-L$6)*86400</f>
        <v>4.929999999999998</v>
      </c>
      <c r="O7" s="9" t="str">
        <f>IF(L7&lt;=88.5,"КМС",IF(L7&lt;=95.5,"I разр.",IF(L7&lt;=103,"II разр.",IF(L7&lt;=111,"III разр.",IF(L7&lt;=117,"I юн.",IF(L7&lt;=124,"II юн.",IF(L7&lt;=130,"III юн.","")))))))</f>
        <v>КМС</v>
      </c>
      <c r="P7" s="6">
        <v>1</v>
      </c>
      <c r="Q7" s="34">
        <v>35.08</v>
      </c>
      <c r="R7" s="102"/>
      <c r="S7" s="5"/>
      <c r="T7" s="5"/>
      <c r="U7" s="5"/>
      <c r="V7" s="5"/>
      <c r="W7" s="12"/>
      <c r="X7" s="5"/>
      <c r="Y7" s="5"/>
      <c r="Z7" s="5"/>
      <c r="AA7" s="5"/>
      <c r="AB7" s="5"/>
      <c r="AC7" s="5"/>
      <c r="AD7" s="5"/>
      <c r="AE7" s="5"/>
    </row>
    <row r="8" spans="1:31" ht="15.75" customHeight="1">
      <c r="A8" s="9">
        <v>3</v>
      </c>
      <c r="B8" s="12">
        <v>40</v>
      </c>
      <c r="C8" s="12" t="s">
        <v>59</v>
      </c>
      <c r="D8" s="30" t="s">
        <v>133</v>
      </c>
      <c r="E8" s="47"/>
      <c r="F8" s="31">
        <v>65</v>
      </c>
      <c r="G8" s="12"/>
      <c r="H8" s="31" t="s">
        <v>67</v>
      </c>
      <c r="I8" s="22"/>
      <c r="J8" s="22"/>
      <c r="K8" s="13"/>
      <c r="L8" s="114">
        <f>(P8*60+Q8)/86400</f>
        <v>0.0011104166666666667</v>
      </c>
      <c r="M8" s="122">
        <f>ROUNDDOWN(L8*86400/2,3)</f>
        <v>47.97</v>
      </c>
      <c r="N8" s="124"/>
      <c r="O8" s="9"/>
      <c r="P8" s="6">
        <v>1</v>
      </c>
      <c r="Q8" s="34">
        <v>35.94</v>
      </c>
      <c r="R8" s="34"/>
      <c r="S8" s="5"/>
      <c r="T8" s="5"/>
      <c r="U8" s="5"/>
      <c r="V8" s="5"/>
      <c r="W8" s="12"/>
      <c r="X8" s="5"/>
      <c r="Y8" s="5"/>
      <c r="Z8" s="5"/>
      <c r="AA8" s="5"/>
      <c r="AB8" s="5"/>
      <c r="AC8" s="5"/>
      <c r="AD8" s="5"/>
      <c r="AE8" s="5"/>
    </row>
    <row r="9" spans="1:31" ht="15.75" customHeight="1">
      <c r="A9" s="9">
        <v>4</v>
      </c>
      <c r="B9" s="12">
        <v>46</v>
      </c>
      <c r="C9" s="12" t="s">
        <v>58</v>
      </c>
      <c r="D9" s="26" t="s">
        <v>125</v>
      </c>
      <c r="E9" s="47"/>
      <c r="F9" s="12">
        <v>65</v>
      </c>
      <c r="G9" s="12"/>
      <c r="H9" s="12" t="s">
        <v>66</v>
      </c>
      <c r="I9" s="22"/>
      <c r="J9" s="22"/>
      <c r="K9" s="13"/>
      <c r="L9" s="114">
        <f>(P9*60+Q9)/86400</f>
        <v>0.0011118055555555556</v>
      </c>
      <c r="M9" s="122">
        <f>ROUNDDOWN(L9*86400/2,3)</f>
        <v>48.03</v>
      </c>
      <c r="N9" s="124">
        <f>(L9-L$6)*86400</f>
        <v>5.909999999999992</v>
      </c>
      <c r="O9" s="9" t="str">
        <f>IF(L9&lt;=88.5,"КМС",IF(L9&lt;=95.5,"I разр.",IF(L9&lt;=103,"II разр.",IF(L9&lt;=111,"III разр.",IF(L9&lt;=117,"I юн.",IF(L9&lt;=124,"II юн.",IF(L9&lt;=130,"III юн.","")))))))</f>
        <v>КМС</v>
      </c>
      <c r="P9" s="6">
        <v>1</v>
      </c>
      <c r="Q9" s="34">
        <v>36.06</v>
      </c>
      <c r="R9" s="34"/>
      <c r="S9" s="5"/>
      <c r="T9" s="5"/>
      <c r="U9" s="5"/>
      <c r="V9" s="5"/>
      <c r="W9" s="12"/>
      <c r="X9" s="5"/>
      <c r="Y9" s="5"/>
      <c r="Z9" s="5"/>
      <c r="AA9" s="5"/>
      <c r="AB9" s="5"/>
      <c r="AC9" s="5"/>
      <c r="AD9" s="5"/>
      <c r="AE9" s="5"/>
    </row>
    <row r="10" spans="1:31" ht="15.75" customHeight="1">
      <c r="A10" s="9">
        <v>5</v>
      </c>
      <c r="B10" s="12">
        <v>38</v>
      </c>
      <c r="C10" s="12" t="s">
        <v>58</v>
      </c>
      <c r="D10" s="26" t="s">
        <v>197</v>
      </c>
      <c r="E10" s="47"/>
      <c r="F10" s="12">
        <v>65</v>
      </c>
      <c r="G10" s="12"/>
      <c r="H10" s="12" t="s">
        <v>67</v>
      </c>
      <c r="I10" s="22"/>
      <c r="J10" s="22"/>
      <c r="K10" s="13"/>
      <c r="L10" s="114">
        <f>(P10*60+Q10)/86400</f>
        <v>0.001117361111111111</v>
      </c>
      <c r="M10" s="122">
        <f>ROUNDDOWN(L10*86400/2,3)</f>
        <v>48.27</v>
      </c>
      <c r="N10" s="124">
        <f>(L10-L$6)*86400</f>
        <v>6.389999999999989</v>
      </c>
      <c r="O10" s="9" t="str">
        <f>IF(L10&lt;=88.5,"КМС",IF(L10&lt;=95.5,"I разр.",IF(L10&lt;=103,"II разр.",IF(L10&lt;=111,"III разр.",IF(L10&lt;=117,"I юн.",IF(L10&lt;=124,"II юн.",IF(L10&lt;=130,"III юн.","")))))))</f>
        <v>КМС</v>
      </c>
      <c r="P10" s="6">
        <v>1</v>
      </c>
      <c r="Q10" s="34">
        <v>36.54</v>
      </c>
      <c r="R10" s="34"/>
      <c r="S10" s="5"/>
      <c r="T10" s="5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</row>
    <row r="11" spans="1:31" ht="15.75" customHeight="1">
      <c r="A11" s="9">
        <v>6</v>
      </c>
      <c r="B11" s="12">
        <v>41</v>
      </c>
      <c r="C11" s="12" t="s">
        <v>59</v>
      </c>
      <c r="D11" s="30" t="s">
        <v>127</v>
      </c>
      <c r="E11" s="47"/>
      <c r="F11" s="31">
        <v>65</v>
      </c>
      <c r="G11" s="12"/>
      <c r="H11" s="31" t="s">
        <v>64</v>
      </c>
      <c r="I11" s="22"/>
      <c r="J11" s="22"/>
      <c r="K11" s="13"/>
      <c r="L11" s="114">
        <f>(P11*60+Q11)/86400</f>
        <v>0.0011219907407407407</v>
      </c>
      <c r="M11" s="122">
        <f>ROUNDDOWN(L11*86400/2,3)</f>
        <v>48.47</v>
      </c>
      <c r="N11" s="124">
        <f>(L11-L$6)*86400</f>
        <v>6.789999999999987</v>
      </c>
      <c r="O11" s="9" t="str">
        <f>IF(L11&lt;=88.5,"КМС",IF(L11&lt;=95.5,"I разр.",IF(L11&lt;=103,"II разр.",IF(L11&lt;=111,"III разр.",IF(L11&lt;=117,"I юн.",IF(L11&lt;=124,"II юн.",IF(L11&lt;=130,"III юн.","")))))))</f>
        <v>КМС</v>
      </c>
      <c r="P11" s="6">
        <v>1</v>
      </c>
      <c r="Q11" s="34">
        <v>36.94</v>
      </c>
      <c r="R11" s="34"/>
      <c r="S11" s="5"/>
      <c r="T11" s="5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</row>
    <row r="12" spans="1:31" ht="15.75" customHeight="1">
      <c r="A12" s="9">
        <v>7</v>
      </c>
      <c r="B12" s="12">
        <v>42</v>
      </c>
      <c r="C12" s="12" t="s">
        <v>58</v>
      </c>
      <c r="D12" s="26" t="s">
        <v>130</v>
      </c>
      <c r="E12" s="47"/>
      <c r="F12" s="31">
        <v>65</v>
      </c>
      <c r="G12" s="12"/>
      <c r="H12" s="31" t="s">
        <v>188</v>
      </c>
      <c r="I12" s="22"/>
      <c r="J12" s="22"/>
      <c r="K12" s="13"/>
      <c r="L12" s="114">
        <f>(P12*60+Q12)/86400</f>
        <v>0.001132638888888889</v>
      </c>
      <c r="M12" s="122">
        <f>ROUNDDOWN(L12*86400/2,3)</f>
        <v>48.93</v>
      </c>
      <c r="N12" s="124">
        <f>(L12-L$6)*86400</f>
        <v>7.71</v>
      </c>
      <c r="O12" s="9" t="str">
        <f>IF(L12&lt;=88.5,"КМС",IF(L12&lt;=95.5,"I разр.",IF(L12&lt;=103,"II разр.",IF(L12&lt;=111,"III разр.",IF(L12&lt;=117,"I юн.",IF(L12&lt;=124,"II юн.",IF(L12&lt;=130,"III юн.","")))))))</f>
        <v>КМС</v>
      </c>
      <c r="P12" s="6">
        <v>1</v>
      </c>
      <c r="Q12" s="34">
        <v>37.86</v>
      </c>
      <c r="R12" s="34"/>
      <c r="S12" s="5"/>
      <c r="T12" s="5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</row>
    <row r="13" spans="1:31" ht="15.75" customHeight="1">
      <c r="A13" s="9">
        <v>8</v>
      </c>
      <c r="B13" s="12">
        <v>44</v>
      </c>
      <c r="C13" s="12" t="s">
        <v>59</v>
      </c>
      <c r="D13" s="30" t="s">
        <v>126</v>
      </c>
      <c r="E13" s="47"/>
      <c r="F13" s="31">
        <v>65</v>
      </c>
      <c r="G13" s="12"/>
      <c r="H13" s="31" t="s">
        <v>64</v>
      </c>
      <c r="I13" s="22"/>
      <c r="J13" s="22"/>
      <c r="K13" s="13"/>
      <c r="L13" s="114">
        <f>(P13*60+Q13)/86400</f>
        <v>0.001139699074074074</v>
      </c>
      <c r="M13" s="122">
        <f>ROUNDDOWN(L13*86400/2,3)</f>
        <v>49.235</v>
      </c>
      <c r="N13" s="124">
        <f>(L13-L$6)*86400</f>
        <v>8.319999999999988</v>
      </c>
      <c r="O13" s="9" t="str">
        <f>IF(L13&lt;=88.5,"КМС",IF(L13&lt;=95.5,"I разр.",IF(L13&lt;=103,"II разр.",IF(L13&lt;=111,"III разр.",IF(L13&lt;=117,"I юн.",IF(L13&lt;=124,"II юн.",IF(L13&lt;=130,"III юн.","")))))))</f>
        <v>КМС</v>
      </c>
      <c r="P13" s="6">
        <v>1</v>
      </c>
      <c r="Q13" s="34">
        <v>38.47</v>
      </c>
      <c r="R13" s="34"/>
      <c r="S13" s="5"/>
      <c r="T13" s="5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</row>
    <row r="14" spans="1:31" ht="15.75" customHeight="1">
      <c r="A14" s="9">
        <v>9</v>
      </c>
      <c r="B14" s="12">
        <v>43</v>
      </c>
      <c r="C14" s="12" t="s">
        <v>59</v>
      </c>
      <c r="D14" s="30" t="s">
        <v>131</v>
      </c>
      <c r="E14" s="47"/>
      <c r="F14" s="31">
        <v>65</v>
      </c>
      <c r="G14" s="12"/>
      <c r="H14" s="31" t="s">
        <v>64</v>
      </c>
      <c r="I14" s="22"/>
      <c r="J14" s="22"/>
      <c r="K14" s="13"/>
      <c r="L14" s="114">
        <f>(P14*60+Q14)/86400</f>
        <v>0.0011604166666666666</v>
      </c>
      <c r="M14" s="122">
        <f>ROUNDDOWN(L14*86400/2,3)</f>
        <v>50.13</v>
      </c>
      <c r="N14" s="124">
        <f>(L14-L$6)*86400</f>
        <v>10.109999999999985</v>
      </c>
      <c r="O14" s="9" t="str">
        <f>IF(L14&lt;=88.5,"КМС",IF(L14&lt;=95.5,"I разр.",IF(L14&lt;=103,"II разр.",IF(L14&lt;=111,"III разр.",IF(L14&lt;=117,"I юн.",IF(L14&lt;=124,"II юн.",IF(L14&lt;=130,"III юн.","")))))))</f>
        <v>КМС</v>
      </c>
      <c r="P14" s="6">
        <v>1</v>
      </c>
      <c r="Q14" s="34">
        <v>40.26</v>
      </c>
      <c r="R14" s="34"/>
      <c r="S14" s="5"/>
      <c r="T14" s="5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</row>
    <row r="15" spans="1:31" ht="15.75" customHeight="1">
      <c r="A15" s="9"/>
      <c r="B15" s="12">
        <v>45</v>
      </c>
      <c r="C15" s="12" t="s">
        <v>58</v>
      </c>
      <c r="D15" s="26" t="s">
        <v>124</v>
      </c>
      <c r="E15" s="47"/>
      <c r="F15" s="31">
        <v>65</v>
      </c>
      <c r="G15" s="12"/>
      <c r="H15" s="31" t="s">
        <v>67</v>
      </c>
      <c r="I15" s="22"/>
      <c r="J15" s="22"/>
      <c r="K15" s="13"/>
      <c r="L15" s="114" t="s">
        <v>68</v>
      </c>
      <c r="M15" s="122" t="s">
        <v>68</v>
      </c>
      <c r="N15" s="124" t="e">
        <f>(L15-L$6)*86400</f>
        <v>#VALUE!</v>
      </c>
      <c r="O15" s="9">
        <f>IF(L15&lt;=88.5,"КМС",IF(L15&lt;=95.5,"I разр.",IF(L15&lt;=103,"II разр.",IF(L15&lt;=111,"III разр.",IF(L15&lt;=117,"I юн.",IF(L15&lt;=124,"II юн.",IF(L15&lt;=130,"III юн.","")))))))</f>
      </c>
      <c r="P15" s="6" t="s">
        <v>68</v>
      </c>
      <c r="Q15" s="34"/>
      <c r="R15" s="34"/>
      <c r="S15" s="5"/>
      <c r="T15" s="5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</row>
    <row r="16" spans="1:31" ht="15.75" customHeight="1" thickBot="1">
      <c r="A16" s="63"/>
      <c r="B16" s="64">
        <v>37</v>
      </c>
      <c r="C16" s="64" t="s">
        <v>59</v>
      </c>
      <c r="D16" s="65" t="s">
        <v>128</v>
      </c>
      <c r="E16" s="66"/>
      <c r="F16" s="67">
        <v>65</v>
      </c>
      <c r="G16" s="67"/>
      <c r="H16" s="67" t="s">
        <v>67</v>
      </c>
      <c r="I16" s="64"/>
      <c r="J16" s="70"/>
      <c r="K16" s="115"/>
      <c r="L16" s="112" t="s">
        <v>68</v>
      </c>
      <c r="M16" s="196" t="s">
        <v>68</v>
      </c>
      <c r="N16" s="124" t="e">
        <f>(L16-L$6)*86400</f>
        <v>#VALUE!</v>
      </c>
      <c r="O16" s="9">
        <f>IF(L16&lt;=88.5,"КМС",IF(L16&lt;=95.5,"I разр.",IF(L16&lt;=103,"II разр.",IF(L16&lt;=111,"III разр.",IF(L16&lt;=117,"I юн.",IF(L16&lt;=124,"II юн.",IF(L16&lt;=130,"III юн.","")))))))</f>
      </c>
      <c r="P16" s="6" t="s">
        <v>68</v>
      </c>
      <c r="Q16" s="34"/>
      <c r="R16" s="34"/>
      <c r="S16" s="5"/>
      <c r="T16" s="5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</row>
    <row r="17" spans="1:31" ht="15.75" customHeight="1" thickTop="1">
      <c r="A17" s="145">
        <v>1</v>
      </c>
      <c r="B17" s="49">
        <v>53</v>
      </c>
      <c r="C17" s="49" t="s">
        <v>58</v>
      </c>
      <c r="D17" s="78" t="s">
        <v>119</v>
      </c>
      <c r="E17" s="94"/>
      <c r="F17" s="49">
        <v>75</v>
      </c>
      <c r="G17" s="49"/>
      <c r="H17" s="49" t="s">
        <v>66</v>
      </c>
      <c r="I17" s="73"/>
      <c r="J17" s="73"/>
      <c r="K17" s="157"/>
      <c r="L17" s="189">
        <f>(P17*60+Q17)/86400</f>
        <v>0.0011565972222222223</v>
      </c>
      <c r="M17" s="195">
        <f>ROUNDDOWN(L17*86400/2,3)</f>
        <v>49.965</v>
      </c>
      <c r="N17" s="124">
        <f>(L17-L$6)*86400</f>
        <v>9.779999999999998</v>
      </c>
      <c r="O17" s="9" t="str">
        <f>IF(L17&lt;=88.5,"КМС",IF(L17&lt;=95.5,"I разр.",IF(L17&lt;=103,"II разр.",IF(L17&lt;=111,"III разр.",IF(L17&lt;=117,"I юн.",IF(L17&lt;=124,"II юн.",IF(L17&lt;=130,"III юн.","")))))))</f>
        <v>КМС</v>
      </c>
      <c r="P17" s="6">
        <v>1</v>
      </c>
      <c r="Q17" s="34">
        <v>39.93</v>
      </c>
      <c r="R17" s="34"/>
      <c r="S17" s="5"/>
      <c r="T17" s="5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</row>
    <row r="18" spans="1:31" ht="15.75" customHeight="1">
      <c r="A18" s="9">
        <v>2</v>
      </c>
      <c r="B18" s="12">
        <v>52</v>
      </c>
      <c r="C18" s="12" t="s">
        <v>59</v>
      </c>
      <c r="D18" s="30" t="s">
        <v>120</v>
      </c>
      <c r="E18" s="47"/>
      <c r="F18" s="31">
        <v>75</v>
      </c>
      <c r="G18" s="12"/>
      <c r="H18" s="31" t="s">
        <v>61</v>
      </c>
      <c r="I18" s="22"/>
      <c r="J18" s="22"/>
      <c r="K18" s="13"/>
      <c r="L18" s="114">
        <f>(P18*60+Q18)/86400</f>
        <v>0.0012207175925925927</v>
      </c>
      <c r="M18" s="122">
        <f>ROUNDDOWN(L18*86400/2,3)</f>
        <v>52.735</v>
      </c>
      <c r="N18" s="124">
        <f>(L18-L$6)*86400</f>
        <v>15.32</v>
      </c>
      <c r="O18" s="9" t="str">
        <f>IF(L18&lt;=88.5,"КМС",IF(L18&lt;=95.5,"I разр.",IF(L18&lt;=103,"II разр.",IF(L18&lt;=111,"III разр.",IF(L18&lt;=117,"I юн.",IF(L18&lt;=124,"II юн.",IF(L18&lt;=130,"III юн.","")))))))</f>
        <v>КМС</v>
      </c>
      <c r="P18" s="6">
        <v>1</v>
      </c>
      <c r="Q18" s="34">
        <v>45.47</v>
      </c>
      <c r="R18" s="34"/>
      <c r="S18" s="5"/>
      <c r="T18" s="5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</row>
    <row r="19" spans="1:31" ht="15.75" customHeight="1">
      <c r="A19" s="9">
        <v>3</v>
      </c>
      <c r="B19" s="12">
        <v>49</v>
      </c>
      <c r="C19" s="12" t="s">
        <v>58</v>
      </c>
      <c r="D19" s="26" t="s">
        <v>122</v>
      </c>
      <c r="E19" s="47"/>
      <c r="F19" s="12">
        <v>75</v>
      </c>
      <c r="G19" s="12"/>
      <c r="H19" s="12" t="s">
        <v>64</v>
      </c>
      <c r="I19" s="22"/>
      <c r="J19" s="22"/>
      <c r="K19" s="14"/>
      <c r="L19" s="114">
        <f>(P19*60+Q19)/86400</f>
        <v>0.0012880787037037036</v>
      </c>
      <c r="M19" s="122">
        <f>ROUNDDOWN(L19*86400/2,3)</f>
        <v>55.645</v>
      </c>
      <c r="N19" s="124">
        <f>(L19-L$6)*86400</f>
        <v>21.139999999999983</v>
      </c>
      <c r="O19" s="9" t="str">
        <f>IF(L19&lt;=88.5,"КМС",IF(L19&lt;=95.5,"I разр.",IF(L19&lt;=103,"II разр.",IF(L19&lt;=111,"III разр.",IF(L19&lt;=117,"I юн.",IF(L19&lt;=124,"II юн.",IF(L19&lt;=130,"III юн.","")))))))</f>
        <v>КМС</v>
      </c>
      <c r="P19" s="6">
        <v>1</v>
      </c>
      <c r="Q19" s="34">
        <v>51.29</v>
      </c>
      <c r="R19" s="34"/>
      <c r="S19" s="5"/>
      <c r="T19" s="5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</row>
    <row r="20" spans="1:31" ht="15.75" customHeight="1">
      <c r="A20" s="9">
        <v>4</v>
      </c>
      <c r="B20" s="12">
        <v>50</v>
      </c>
      <c r="C20" s="12" t="s">
        <v>59</v>
      </c>
      <c r="D20" s="30" t="s">
        <v>118</v>
      </c>
      <c r="E20" s="47"/>
      <c r="F20" s="31">
        <v>75</v>
      </c>
      <c r="G20" s="12"/>
      <c r="H20" s="31" t="s">
        <v>64</v>
      </c>
      <c r="I20" s="22"/>
      <c r="J20" s="22"/>
      <c r="K20" s="14"/>
      <c r="L20" s="114">
        <f>(P20*60+Q20)/86400</f>
        <v>0.0014688657407407406</v>
      </c>
      <c r="M20" s="122">
        <f>ROUNDDOWN(L20*86400/2,3)</f>
        <v>63.455</v>
      </c>
      <c r="N20" s="124">
        <f>(L20-L$6)*86400</f>
        <v>36.759999999999984</v>
      </c>
      <c r="O20" s="9" t="s">
        <v>45</v>
      </c>
      <c r="P20" s="6">
        <v>2</v>
      </c>
      <c r="Q20" s="34">
        <v>6.91</v>
      </c>
      <c r="R20" s="34"/>
      <c r="S20" s="5"/>
      <c r="T20" s="5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</row>
    <row r="21" spans="1:31" ht="15.75" customHeight="1" thickBot="1">
      <c r="A21" s="63">
        <v>5</v>
      </c>
      <c r="B21" s="64">
        <v>51</v>
      </c>
      <c r="C21" s="64" t="s">
        <v>59</v>
      </c>
      <c r="D21" s="65" t="s">
        <v>121</v>
      </c>
      <c r="E21" s="111"/>
      <c r="F21" s="67">
        <v>75</v>
      </c>
      <c r="G21" s="64"/>
      <c r="H21" s="67" t="s">
        <v>64</v>
      </c>
      <c r="I21" s="70"/>
      <c r="J21" s="70"/>
      <c r="K21" s="109"/>
      <c r="L21" s="112">
        <f>(P21*60+Q21)/86400</f>
        <v>0.001829861111111111</v>
      </c>
      <c r="M21" s="196">
        <f>ROUNDDOWN(L21*86400/2,3)</f>
        <v>79.05</v>
      </c>
      <c r="N21" s="124">
        <f>(L21-L$6)*86400</f>
        <v>67.94999999999999</v>
      </c>
      <c r="O21" s="9" t="str">
        <f>IF(L21&lt;=88.5,"КМС",IF(L21&lt;=95.5,"I разр.",IF(L21&lt;=103,"II разр.",IF(L21&lt;=111,"III разр.",IF(L21&lt;=117,"I юн.",IF(L21&lt;=124,"II юн.",IF(L21&lt;=130,"III юн.","")))))))</f>
        <v>КМС</v>
      </c>
      <c r="P21" s="6">
        <v>2</v>
      </c>
      <c r="Q21" s="34">
        <v>38.1</v>
      </c>
      <c r="R21" s="34"/>
      <c r="S21" s="5"/>
      <c r="T21" s="5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</row>
    <row r="22" spans="1:31" ht="15.75" customHeight="1" thickBot="1" thickTop="1">
      <c r="A22" s="136">
        <v>1</v>
      </c>
      <c r="B22" s="137">
        <v>55</v>
      </c>
      <c r="C22" s="137" t="s">
        <v>58</v>
      </c>
      <c r="D22" s="138" t="s">
        <v>117</v>
      </c>
      <c r="E22" s="187"/>
      <c r="F22" s="137">
        <v>80</v>
      </c>
      <c r="G22" s="137"/>
      <c r="H22" s="137" t="s">
        <v>65</v>
      </c>
      <c r="I22" s="147"/>
      <c r="J22" s="147"/>
      <c r="K22" s="159"/>
      <c r="L22" s="188">
        <f>(P22*60+Q22)/86400</f>
        <v>0.0016511574074074074</v>
      </c>
      <c r="M22" s="197">
        <f>ROUNDDOWN(L22*86400/2,3)</f>
        <v>71.33</v>
      </c>
      <c r="N22" s="124">
        <f>(L22-L$6)*86400</f>
        <v>52.50999999999999</v>
      </c>
      <c r="O22" s="9" t="str">
        <f>IF(L22&lt;=88.5,"КМС",IF(L22&lt;=95.5,"I разр.",IF(L22&lt;=103,"II разр.",IF(L22&lt;=111,"III разр.",IF(L22&lt;=117,"I юн.",IF(L22&lt;=124,"II юн.",IF(L22&lt;=130,"III юн.","")))))))</f>
        <v>КМС</v>
      </c>
      <c r="P22" s="6">
        <v>2</v>
      </c>
      <c r="Q22" s="34">
        <v>22.66</v>
      </c>
      <c r="R22" s="34"/>
      <c r="S22" s="5"/>
      <c r="T22" s="5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</row>
    <row r="23" spans="1:31" ht="15.75" customHeight="1" hidden="1" thickTop="1">
      <c r="A23" s="9">
        <v>1</v>
      </c>
      <c r="B23" s="12">
        <v>68</v>
      </c>
      <c r="C23" s="12" t="s">
        <v>58</v>
      </c>
      <c r="D23" s="26" t="s">
        <v>172</v>
      </c>
      <c r="E23" s="47"/>
      <c r="F23" s="31" t="s">
        <v>110</v>
      </c>
      <c r="G23" s="12"/>
      <c r="H23" s="31" t="s">
        <v>65</v>
      </c>
      <c r="I23" s="22"/>
      <c r="J23" s="22"/>
      <c r="K23" s="13"/>
      <c r="L23" s="114">
        <f>(P23*60+Q23)/86400</f>
        <v>0.0008557870370370371</v>
      </c>
      <c r="M23" s="122">
        <f>ROUNDDOWN(L23*86400/2,3)</f>
        <v>36.97</v>
      </c>
      <c r="N23" s="124"/>
      <c r="O23" s="9"/>
      <c r="P23" s="6">
        <v>1</v>
      </c>
      <c r="Q23" s="34">
        <v>13.94</v>
      </c>
      <c r="R23" s="34"/>
      <c r="S23" s="5"/>
      <c r="T23" s="5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</row>
    <row r="24" spans="1:31" ht="15.75" customHeight="1" hidden="1">
      <c r="A24" s="9">
        <v>2</v>
      </c>
      <c r="B24" s="12">
        <v>70</v>
      </c>
      <c r="C24" s="12" t="s">
        <v>58</v>
      </c>
      <c r="D24" s="26" t="s">
        <v>179</v>
      </c>
      <c r="E24" s="47"/>
      <c r="F24" s="12" t="s">
        <v>110</v>
      </c>
      <c r="G24" s="12"/>
      <c r="H24" s="12" t="s">
        <v>65</v>
      </c>
      <c r="I24" s="22"/>
      <c r="J24" s="22"/>
      <c r="K24" s="13"/>
      <c r="L24" s="114">
        <f>(P24*60+Q24)/86400</f>
        <v>0.0008570601851851852</v>
      </c>
      <c r="M24" s="122">
        <f>ROUNDDOWN(L24*86400/2,3)</f>
        <v>37.025</v>
      </c>
      <c r="N24" s="124"/>
      <c r="O24" s="9"/>
      <c r="P24" s="6">
        <v>1</v>
      </c>
      <c r="Q24" s="34">
        <v>14.05</v>
      </c>
      <c r="R24" s="34"/>
      <c r="S24" s="5"/>
      <c r="T24" s="5"/>
      <c r="U24" s="5"/>
      <c r="V24" s="5"/>
      <c r="W24" s="12"/>
      <c r="X24" s="5"/>
      <c r="Y24" s="5"/>
      <c r="Z24" s="5"/>
      <c r="AA24" s="5"/>
      <c r="AB24" s="5"/>
      <c r="AC24" s="5"/>
      <c r="AD24" s="5"/>
      <c r="AE24" s="5"/>
    </row>
    <row r="25" spans="1:31" ht="15.75" customHeight="1" hidden="1">
      <c r="A25" s="9">
        <v>3</v>
      </c>
      <c r="B25" s="12">
        <v>69</v>
      </c>
      <c r="C25" s="12" t="s">
        <v>59</v>
      </c>
      <c r="D25" s="30" t="s">
        <v>175</v>
      </c>
      <c r="E25" s="47"/>
      <c r="F25" s="31" t="s">
        <v>110</v>
      </c>
      <c r="G25" s="12"/>
      <c r="H25" s="31" t="s">
        <v>65</v>
      </c>
      <c r="I25" s="22"/>
      <c r="J25" s="22"/>
      <c r="K25" s="13"/>
      <c r="L25" s="114">
        <f>(P25*60+Q25)/86400</f>
        <v>0.0008722222222222223</v>
      </c>
      <c r="M25" s="122">
        <f>ROUNDDOWN(L25*86400/2,3)</f>
        <v>37.68</v>
      </c>
      <c r="N25" s="124"/>
      <c r="O25" s="9"/>
      <c r="P25" s="6">
        <v>1</v>
      </c>
      <c r="Q25" s="34">
        <v>15.36</v>
      </c>
      <c r="R25" s="34"/>
      <c r="S25" s="5"/>
      <c r="T25" s="5"/>
      <c r="U25" s="5"/>
      <c r="V25" s="5"/>
      <c r="W25" s="12"/>
      <c r="X25" s="5"/>
      <c r="Y25" s="5"/>
      <c r="Z25" s="5"/>
      <c r="AA25" s="5"/>
      <c r="AB25" s="5"/>
      <c r="AC25" s="5"/>
      <c r="AD25" s="5"/>
      <c r="AE25" s="5"/>
    </row>
    <row r="26" spans="1:31" ht="15.75" customHeight="1" hidden="1">
      <c r="A26" s="9">
        <v>4</v>
      </c>
      <c r="B26" s="12">
        <v>74</v>
      </c>
      <c r="C26" s="12" t="s">
        <v>59</v>
      </c>
      <c r="D26" s="30" t="s">
        <v>176</v>
      </c>
      <c r="E26" s="47"/>
      <c r="F26" s="31" t="s">
        <v>110</v>
      </c>
      <c r="G26" s="12"/>
      <c r="H26" s="31" t="s">
        <v>65</v>
      </c>
      <c r="I26" s="22"/>
      <c r="J26" s="22"/>
      <c r="K26" s="13"/>
      <c r="L26" s="114">
        <f>(P26*60+Q26)/86400</f>
        <v>0.0008792824074074074</v>
      </c>
      <c r="M26" s="122">
        <f>ROUNDDOWN(L26*86400/2,3)</f>
        <v>37.985</v>
      </c>
      <c r="N26" s="124"/>
      <c r="O26" s="9"/>
      <c r="P26" s="6">
        <v>1</v>
      </c>
      <c r="Q26" s="34">
        <v>15.97</v>
      </c>
      <c r="R26" s="34"/>
      <c r="S26" s="5"/>
      <c r="T26" s="5"/>
      <c r="U26" s="5"/>
      <c r="V26" s="5"/>
      <c r="W26" s="12"/>
      <c r="X26" s="5"/>
      <c r="Y26" s="5"/>
      <c r="Z26" s="5"/>
      <c r="AA26" s="5"/>
      <c r="AB26" s="5"/>
      <c r="AC26" s="5"/>
      <c r="AD26" s="5"/>
      <c r="AE26" s="5"/>
    </row>
    <row r="27" spans="1:31" ht="15.75" customHeight="1" hidden="1">
      <c r="A27" s="9">
        <v>5</v>
      </c>
      <c r="B27" s="12">
        <v>67</v>
      </c>
      <c r="C27" s="12" t="s">
        <v>59</v>
      </c>
      <c r="D27" s="30" t="s">
        <v>182</v>
      </c>
      <c r="E27" s="47"/>
      <c r="F27" s="31" t="s">
        <v>110</v>
      </c>
      <c r="G27" s="12"/>
      <c r="H27" s="31" t="s">
        <v>64</v>
      </c>
      <c r="I27" s="22"/>
      <c r="J27" s="22"/>
      <c r="K27" s="13"/>
      <c r="L27" s="114">
        <f>(P27*60+Q27)/86400</f>
        <v>0.0009104166666666666</v>
      </c>
      <c r="M27" s="122">
        <f>ROUNDDOWN(L27*86400/2,3)</f>
        <v>39.33</v>
      </c>
      <c r="N27" s="124"/>
      <c r="O27" s="9"/>
      <c r="P27" s="6">
        <v>1</v>
      </c>
      <c r="Q27" s="34">
        <v>18.66</v>
      </c>
      <c r="R27" s="34"/>
      <c r="S27" s="5"/>
      <c r="T27" s="5"/>
      <c r="U27" s="5"/>
      <c r="V27" s="5"/>
      <c r="W27" s="12"/>
      <c r="X27" s="5"/>
      <c r="Y27" s="5"/>
      <c r="Z27" s="5"/>
      <c r="AA27" s="5"/>
      <c r="AB27" s="5"/>
      <c r="AC27" s="5"/>
      <c r="AD27" s="5"/>
      <c r="AE27" s="5"/>
    </row>
    <row r="28" spans="1:31" ht="15.75" customHeight="1" hidden="1">
      <c r="A28" s="9">
        <v>6</v>
      </c>
      <c r="B28" s="12">
        <v>63</v>
      </c>
      <c r="C28" s="12" t="s">
        <v>59</v>
      </c>
      <c r="D28" s="30" t="s">
        <v>184</v>
      </c>
      <c r="E28" s="47"/>
      <c r="F28" s="31" t="s">
        <v>110</v>
      </c>
      <c r="G28" s="12"/>
      <c r="H28" s="31" t="s">
        <v>67</v>
      </c>
      <c r="I28" s="22"/>
      <c r="J28" s="22"/>
      <c r="K28" s="13"/>
      <c r="L28" s="114">
        <f>(P28*60+Q28)/86400</f>
        <v>0.0009337962962962964</v>
      </c>
      <c r="M28" s="122">
        <f>ROUNDDOWN(L28*86400/2,3)</f>
        <v>40.34</v>
      </c>
      <c r="N28" s="124"/>
      <c r="O28" s="9"/>
      <c r="P28" s="6">
        <v>1</v>
      </c>
      <c r="Q28" s="34">
        <v>20.68</v>
      </c>
      <c r="R28" s="34"/>
      <c r="S28" s="5"/>
      <c r="T28" s="5"/>
      <c r="U28" s="5"/>
      <c r="V28" s="5"/>
      <c r="W28" s="12"/>
      <c r="X28" s="5"/>
      <c r="Y28" s="5"/>
      <c r="Z28" s="5"/>
      <c r="AA28" s="5"/>
      <c r="AB28" s="5"/>
      <c r="AC28" s="5"/>
      <c r="AD28" s="5"/>
      <c r="AE28" s="5"/>
    </row>
    <row r="29" spans="1:31" ht="15.75" customHeight="1" hidden="1">
      <c r="A29" s="9">
        <v>7</v>
      </c>
      <c r="B29" s="12">
        <v>65</v>
      </c>
      <c r="C29" s="12" t="s">
        <v>59</v>
      </c>
      <c r="D29" s="30" t="s">
        <v>177</v>
      </c>
      <c r="E29" s="47"/>
      <c r="F29" s="31" t="s">
        <v>110</v>
      </c>
      <c r="G29" s="12"/>
      <c r="H29" s="31" t="s">
        <v>67</v>
      </c>
      <c r="I29" s="22"/>
      <c r="J29" s="22"/>
      <c r="K29" s="13"/>
      <c r="L29" s="114">
        <f>(P29*60+Q29)/86400</f>
        <v>0.0009532407407407407</v>
      </c>
      <c r="M29" s="122">
        <f>ROUNDDOWN(L29*86400/2,3)</f>
        <v>41.18</v>
      </c>
      <c r="N29" s="124"/>
      <c r="O29" s="9"/>
      <c r="P29" s="6">
        <v>1</v>
      </c>
      <c r="Q29" s="34">
        <v>22.36</v>
      </c>
      <c r="R29" s="34"/>
      <c r="S29" s="5"/>
      <c r="T29" s="5"/>
      <c r="U29" s="5"/>
      <c r="V29" s="5"/>
      <c r="W29" s="12"/>
      <c r="X29" s="5"/>
      <c r="Y29" s="5"/>
      <c r="Z29" s="5"/>
      <c r="AA29" s="5"/>
      <c r="AB29" s="5"/>
      <c r="AC29" s="5"/>
      <c r="AD29" s="5"/>
      <c r="AE29" s="5"/>
    </row>
    <row r="30" spans="1:31" ht="15.75" customHeight="1" hidden="1">
      <c r="A30" s="9">
        <v>8</v>
      </c>
      <c r="B30" s="12">
        <v>61</v>
      </c>
      <c r="C30" s="12" t="s">
        <v>58</v>
      </c>
      <c r="D30" s="26" t="s">
        <v>186</v>
      </c>
      <c r="E30" s="47"/>
      <c r="F30" s="31" t="s">
        <v>110</v>
      </c>
      <c r="G30" s="12"/>
      <c r="H30" s="31" t="s">
        <v>67</v>
      </c>
      <c r="I30" s="22"/>
      <c r="J30" s="22"/>
      <c r="K30" s="13"/>
      <c r="L30" s="114">
        <f>(P30*60+Q30)/86400</f>
        <v>0.0009681712962962964</v>
      </c>
      <c r="M30" s="122">
        <f>ROUNDDOWN(L30*86400/2,3)</f>
        <v>41.825</v>
      </c>
      <c r="N30" s="124">
        <f>(L30-L$6)*86400</f>
        <v>-6.499999999999998</v>
      </c>
      <c r="O30" s="9" t="s">
        <v>45</v>
      </c>
      <c r="P30" s="6">
        <v>1</v>
      </c>
      <c r="Q30" s="34">
        <v>23.65</v>
      </c>
      <c r="R30" s="34"/>
      <c r="S30" s="5"/>
      <c r="T30" s="5"/>
      <c r="U30" s="5"/>
      <c r="V30" s="5"/>
      <c r="W30" s="12"/>
      <c r="X30" s="5"/>
      <c r="Y30" s="5"/>
      <c r="Z30" s="5"/>
      <c r="AA30" s="5"/>
      <c r="AB30" s="5"/>
      <c r="AC30" s="5"/>
      <c r="AD30" s="5"/>
      <c r="AE30" s="5"/>
    </row>
    <row r="31" spans="1:31" ht="15.75" customHeight="1" hidden="1">
      <c r="A31" s="9">
        <v>9</v>
      </c>
      <c r="B31" s="12">
        <v>62</v>
      </c>
      <c r="C31" s="12" t="s">
        <v>58</v>
      </c>
      <c r="D31" s="26" t="s">
        <v>185</v>
      </c>
      <c r="E31" s="47"/>
      <c r="F31" s="12" t="s">
        <v>110</v>
      </c>
      <c r="G31" s="12"/>
      <c r="H31" s="12" t="s">
        <v>67</v>
      </c>
      <c r="I31" s="22"/>
      <c r="J31" s="22"/>
      <c r="K31" s="13"/>
      <c r="L31" s="114">
        <f>(P31*60+Q31)/86400</f>
        <v>0.0009873842592592592</v>
      </c>
      <c r="M31" s="122">
        <f>ROUNDDOWN(L31*86400/2,3)</f>
        <v>42.655</v>
      </c>
      <c r="N31" s="124"/>
      <c r="O31" s="9"/>
      <c r="P31" s="6">
        <v>1</v>
      </c>
      <c r="Q31" s="34">
        <v>25.31</v>
      </c>
      <c r="R31" s="34"/>
      <c r="S31" s="5"/>
      <c r="T31" s="5"/>
      <c r="U31" s="5"/>
      <c r="V31" s="5"/>
      <c r="W31" s="12"/>
      <c r="X31" s="5"/>
      <c r="Y31" s="5"/>
      <c r="Z31" s="5"/>
      <c r="AA31" s="5"/>
      <c r="AB31" s="5"/>
      <c r="AC31" s="5"/>
      <c r="AD31" s="5"/>
      <c r="AE31" s="5"/>
    </row>
    <row r="32" spans="1:31" ht="15.75" customHeight="1" hidden="1">
      <c r="A32" s="9">
        <v>10</v>
      </c>
      <c r="B32" s="12">
        <v>66</v>
      </c>
      <c r="C32" s="12" t="s">
        <v>58</v>
      </c>
      <c r="D32" s="26" t="s">
        <v>183</v>
      </c>
      <c r="E32" s="47"/>
      <c r="F32" s="12" t="s">
        <v>110</v>
      </c>
      <c r="G32" s="12"/>
      <c r="H32" s="12" t="s">
        <v>67</v>
      </c>
      <c r="I32" s="22"/>
      <c r="J32" s="22"/>
      <c r="K32" s="13"/>
      <c r="L32" s="114">
        <f>(P32*60+Q32)/86400</f>
        <v>0.0010550925925925925</v>
      </c>
      <c r="M32" s="122">
        <f>ROUNDDOWN(L32*86400/2,3)</f>
        <v>45.58</v>
      </c>
      <c r="N32" s="124"/>
      <c r="O32" s="9"/>
      <c r="P32" s="6">
        <v>1</v>
      </c>
      <c r="Q32" s="34">
        <v>31.16</v>
      </c>
      <c r="R32" s="34"/>
      <c r="S32" s="5"/>
      <c r="T32" s="5"/>
      <c r="U32" s="5"/>
      <c r="V32" s="5"/>
      <c r="W32" s="12"/>
      <c r="X32" s="5"/>
      <c r="Y32" s="5"/>
      <c r="Z32" s="5"/>
      <c r="AA32" s="5"/>
      <c r="AB32" s="5"/>
      <c r="AC32" s="5"/>
      <c r="AD32" s="5"/>
      <c r="AE32" s="5"/>
    </row>
    <row r="33" spans="1:31" ht="15.75" customHeight="1" hidden="1">
      <c r="A33" s="9"/>
      <c r="B33" s="12">
        <v>64</v>
      </c>
      <c r="C33" s="12" t="s">
        <v>58</v>
      </c>
      <c r="D33" s="26" t="s">
        <v>174</v>
      </c>
      <c r="E33" s="47"/>
      <c r="F33" s="31" t="s">
        <v>110</v>
      </c>
      <c r="G33" s="12"/>
      <c r="H33" s="31" t="s">
        <v>67</v>
      </c>
      <c r="I33" s="22"/>
      <c r="J33" s="22"/>
      <c r="K33" s="13"/>
      <c r="L33" s="114" t="s">
        <v>69</v>
      </c>
      <c r="M33" s="122" t="s">
        <v>69</v>
      </c>
      <c r="N33" s="124"/>
      <c r="O33" s="9"/>
      <c r="P33" s="6" t="s">
        <v>69</v>
      </c>
      <c r="Q33" s="34"/>
      <c r="R33" s="34"/>
      <c r="S33" s="5"/>
      <c r="T33" s="5"/>
      <c r="U33" s="5"/>
      <c r="V33" s="5"/>
      <c r="W33" s="12"/>
      <c r="X33" s="5"/>
      <c r="Y33" s="5"/>
      <c r="Z33" s="5"/>
      <c r="AA33" s="5"/>
      <c r="AB33" s="5"/>
      <c r="AC33" s="5"/>
      <c r="AD33" s="5"/>
      <c r="AE33" s="5"/>
    </row>
    <row r="34" spans="1:31" ht="15.75" customHeight="1" hidden="1" thickBot="1">
      <c r="A34" s="63"/>
      <c r="B34" s="64">
        <v>58</v>
      </c>
      <c r="C34" s="64" t="s">
        <v>59</v>
      </c>
      <c r="D34" s="65" t="s">
        <v>180</v>
      </c>
      <c r="E34" s="111"/>
      <c r="F34" s="67" t="s">
        <v>110</v>
      </c>
      <c r="G34" s="64"/>
      <c r="H34" s="67" t="s">
        <v>65</v>
      </c>
      <c r="I34" s="70"/>
      <c r="J34" s="70"/>
      <c r="K34" s="115"/>
      <c r="L34" s="112" t="s">
        <v>69</v>
      </c>
      <c r="M34" s="196" t="s">
        <v>69</v>
      </c>
      <c r="N34" s="124"/>
      <c r="O34" s="9"/>
      <c r="P34" s="6" t="s">
        <v>69</v>
      </c>
      <c r="Q34" s="34"/>
      <c r="R34" s="34"/>
      <c r="S34" s="5"/>
      <c r="T34" s="5"/>
      <c r="U34" s="5"/>
      <c r="V34" s="5"/>
      <c r="W34" s="12"/>
      <c r="X34" s="5"/>
      <c r="Y34" s="5"/>
      <c r="Z34" s="5"/>
      <c r="AA34" s="5"/>
      <c r="AB34" s="5"/>
      <c r="AC34" s="5"/>
      <c r="AD34" s="5"/>
      <c r="AE34" s="5"/>
    </row>
    <row r="35" spans="12:14" ht="13.5" thickTop="1">
      <c r="L35" s="80"/>
      <c r="M35" s="104"/>
      <c r="N35" s="125"/>
    </row>
    <row r="37" spans="2:9" ht="12.75">
      <c r="B37" s="97"/>
      <c r="H37" s="120" t="s">
        <v>225</v>
      </c>
      <c r="I37" s="120" t="s">
        <v>47</v>
      </c>
    </row>
    <row r="38" spans="2:9" ht="12.75">
      <c r="B38" s="97"/>
      <c r="H38" s="120" t="s">
        <v>226</v>
      </c>
      <c r="I38" s="120" t="s">
        <v>70</v>
      </c>
    </row>
    <row r="39" spans="8:9" ht="12.75">
      <c r="H39" s="120" t="s">
        <v>227</v>
      </c>
      <c r="I39" s="120" t="s">
        <v>71</v>
      </c>
    </row>
    <row r="43" spans="1:15" ht="12.75">
      <c r="A43" s="231" t="s">
        <v>48</v>
      </c>
      <c r="B43" s="231"/>
      <c r="C43" s="231"/>
      <c r="D43" s="231"/>
      <c r="L43" s="239" t="s">
        <v>49</v>
      </c>
      <c r="M43" s="239"/>
      <c r="N43" s="239"/>
      <c r="O43" s="239"/>
    </row>
  </sheetData>
  <sheetProtection/>
  <mergeCells count="7">
    <mergeCell ref="A1:O1"/>
    <mergeCell ref="A2:O2"/>
    <mergeCell ref="A3:D3"/>
    <mergeCell ref="H3:O3"/>
    <mergeCell ref="C4:J4"/>
    <mergeCell ref="A43:D43"/>
    <mergeCell ref="L43:O43"/>
  </mergeCells>
  <printOptions/>
  <pageMargins left="0.5905511811023623" right="0.3937007874015748" top="0.3937007874015748" bottom="0.3937007874015748" header="0.5118110236220472" footer="0.11811023622047245"/>
  <pageSetup horizontalDpi="600" verticalDpi="600" orientation="portrait" paperSize="9" r:id="rId2"/>
  <colBreaks count="1" manualBreakCount="1">
    <brk id="13" max="4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tabColor rgb="FFFF0000"/>
  </sheetPr>
  <dimension ref="A1:AE47"/>
  <sheetViews>
    <sheetView view="pageBreakPreview" zoomScale="115" zoomScaleSheetLayoutView="115" workbookViewId="0" topLeftCell="A10">
      <selection activeCell="H10" sqref="H10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5.421875" style="1" customWidth="1"/>
    <col min="5" max="5" width="7.28125" style="1" hidden="1" customWidth="1"/>
    <col min="6" max="6" width="7.28125" style="1" customWidth="1"/>
    <col min="7" max="7" width="9.8515625" style="1" hidden="1" customWidth="1"/>
    <col min="8" max="8" width="22.8515625" style="1" customWidth="1"/>
    <col min="9" max="9" width="24.421875" style="1" hidden="1" customWidth="1"/>
    <col min="10" max="10" width="14.7109375" style="1" hidden="1" customWidth="1"/>
    <col min="11" max="11" width="0.71875" style="1" customWidth="1"/>
    <col min="12" max="12" width="6.8515625" style="1" customWidth="1"/>
    <col min="13" max="13" width="7.28125" style="105" customWidth="1"/>
    <col min="14" max="14" width="6.7109375" style="105" hidden="1" customWidth="1"/>
    <col min="15" max="15" width="7.8515625" style="1" hidden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8.5" customHeight="1">
      <c r="A1" s="228" t="s">
        <v>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23.25" customHeight="1">
      <c r="A2" s="229" t="s">
        <v>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27.75" customHeight="1">
      <c r="A3" s="230" t="s">
        <v>22</v>
      </c>
      <c r="B3" s="230"/>
      <c r="C3" s="230"/>
      <c r="D3" s="230"/>
      <c r="E3" s="24"/>
      <c r="F3" s="24"/>
      <c r="G3" s="24"/>
      <c r="H3" s="237" t="s">
        <v>207</v>
      </c>
      <c r="I3" s="237"/>
      <c r="J3" s="237"/>
      <c r="K3" s="237"/>
      <c r="L3" s="237"/>
      <c r="M3" s="237"/>
      <c r="N3" s="237"/>
      <c r="O3" s="237"/>
    </row>
    <row r="4" spans="2:31" ht="25.5" customHeight="1">
      <c r="B4" s="29"/>
      <c r="C4" s="227" t="s">
        <v>76</v>
      </c>
      <c r="D4" s="227"/>
      <c r="E4" s="227"/>
      <c r="F4" s="227"/>
      <c r="G4" s="227"/>
      <c r="H4" s="227"/>
      <c r="I4" s="227"/>
      <c r="J4" s="227"/>
      <c r="K4" s="29"/>
      <c r="L4" s="33" t="s">
        <v>32</v>
      </c>
      <c r="M4" s="103"/>
      <c r="N4" s="103"/>
      <c r="O4" s="29"/>
      <c r="P4" s="6"/>
      <c r="Q4" s="1" t="s">
        <v>31</v>
      </c>
      <c r="S4" s="5"/>
      <c r="T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</row>
    <row r="5" spans="1:31" ht="11.25" customHeight="1" thickBot="1">
      <c r="A5" s="2" t="s">
        <v>4</v>
      </c>
      <c r="B5" s="2" t="s">
        <v>0</v>
      </c>
      <c r="C5" s="20" t="s">
        <v>6</v>
      </c>
      <c r="D5" s="2" t="s">
        <v>2</v>
      </c>
      <c r="E5" s="2"/>
      <c r="F5" s="2" t="s">
        <v>194</v>
      </c>
      <c r="G5" s="2"/>
      <c r="H5" s="2" t="s">
        <v>40</v>
      </c>
      <c r="I5" s="2"/>
      <c r="J5" s="2" t="s">
        <v>7</v>
      </c>
      <c r="K5" s="2"/>
      <c r="L5" s="21" t="s">
        <v>3</v>
      </c>
      <c r="M5" s="2" t="s">
        <v>8</v>
      </c>
      <c r="N5" s="2" t="s">
        <v>12</v>
      </c>
      <c r="O5" s="2" t="s">
        <v>5</v>
      </c>
      <c r="P5" s="6"/>
      <c r="Q5" s="34"/>
      <c r="R5" s="34"/>
      <c r="S5" s="5"/>
      <c r="T5" s="5"/>
      <c r="U5" s="5"/>
      <c r="V5" s="5"/>
      <c r="W5" s="12"/>
      <c r="X5" s="5"/>
      <c r="Y5" s="5"/>
      <c r="Z5" s="5"/>
      <c r="AA5" s="5"/>
      <c r="AB5" s="5"/>
      <c r="AC5" s="5"/>
      <c r="AD5" s="5"/>
      <c r="AE5" s="5"/>
    </row>
    <row r="6" spans="1:31" ht="15.75" customHeight="1" thickBot="1" thickTop="1">
      <c r="A6" s="136">
        <v>1</v>
      </c>
      <c r="B6" s="137">
        <v>2</v>
      </c>
      <c r="C6" s="137" t="s">
        <v>59</v>
      </c>
      <c r="D6" s="158" t="s">
        <v>168</v>
      </c>
      <c r="E6" s="187"/>
      <c r="F6" s="140">
        <v>30</v>
      </c>
      <c r="G6" s="137"/>
      <c r="H6" s="140" t="s">
        <v>190</v>
      </c>
      <c r="I6" s="147"/>
      <c r="J6" s="147"/>
      <c r="K6" s="159"/>
      <c r="L6" s="188">
        <f>(P6*60+Q6)/86400</f>
        <v>0.0015420138888888888</v>
      </c>
      <c r="M6" s="197">
        <f>ROUNDDOWN(L6*86400/3,3)</f>
        <v>44.41</v>
      </c>
      <c r="N6" s="123"/>
      <c r="O6" s="50"/>
      <c r="P6" s="6">
        <v>2</v>
      </c>
      <c r="Q6" s="34">
        <v>13.23</v>
      </c>
      <c r="R6" s="34"/>
      <c r="S6" s="5"/>
      <c r="T6" s="5"/>
      <c r="U6" s="5"/>
      <c r="V6" s="5"/>
      <c r="W6" s="12"/>
      <c r="X6" s="5"/>
      <c r="Y6" s="5"/>
      <c r="Z6" s="5"/>
      <c r="AA6" s="5"/>
      <c r="AB6" s="5"/>
      <c r="AC6" s="5"/>
      <c r="AD6" s="5"/>
      <c r="AE6" s="5"/>
    </row>
    <row r="7" spans="1:31" ht="15.75" customHeight="1" thickTop="1">
      <c r="A7" s="145">
        <v>1</v>
      </c>
      <c r="B7" s="49">
        <v>3</v>
      </c>
      <c r="C7" s="49" t="s">
        <v>58</v>
      </c>
      <c r="D7" s="78" t="s">
        <v>167</v>
      </c>
      <c r="E7" s="94"/>
      <c r="F7" s="49">
        <v>35</v>
      </c>
      <c r="G7" s="49"/>
      <c r="H7" s="49" t="s">
        <v>191</v>
      </c>
      <c r="I7" s="73"/>
      <c r="J7" s="73"/>
      <c r="K7" s="157"/>
      <c r="L7" s="189">
        <f>(P7*60+Q7)/86400</f>
        <v>0.001429513888888889</v>
      </c>
      <c r="M7" s="195">
        <f>ROUNDDOWN(L7*86400/3,3)</f>
        <v>41.17</v>
      </c>
      <c r="N7" s="124"/>
      <c r="O7" s="9"/>
      <c r="P7" s="6">
        <v>2</v>
      </c>
      <c r="Q7" s="34">
        <v>3.51</v>
      </c>
      <c r="R7" s="102"/>
      <c r="S7" s="5"/>
      <c r="T7" s="5"/>
      <c r="U7" s="5"/>
      <c r="V7" s="5"/>
      <c r="W7" s="12"/>
      <c r="X7" s="5"/>
      <c r="Y7" s="5"/>
      <c r="Z7" s="5"/>
      <c r="AA7" s="5"/>
      <c r="AB7" s="5"/>
      <c r="AC7" s="5"/>
      <c r="AD7" s="5"/>
      <c r="AE7" s="5"/>
    </row>
    <row r="8" spans="1:31" ht="15.75" customHeight="1" thickBot="1">
      <c r="A8" s="63">
        <v>2</v>
      </c>
      <c r="B8" s="64">
        <v>4</v>
      </c>
      <c r="C8" s="64" t="s">
        <v>58</v>
      </c>
      <c r="D8" s="69" t="s">
        <v>166</v>
      </c>
      <c r="E8" s="111"/>
      <c r="F8" s="64">
        <v>35</v>
      </c>
      <c r="G8" s="64"/>
      <c r="H8" s="64" t="s">
        <v>64</v>
      </c>
      <c r="I8" s="70"/>
      <c r="J8" s="70"/>
      <c r="K8" s="115"/>
      <c r="L8" s="112">
        <f>(P8*60+Q8)/86400</f>
        <v>0.0015596064814814815</v>
      </c>
      <c r="M8" s="196">
        <f>ROUNDDOWN(L8*86400/3,3)</f>
        <v>44.916</v>
      </c>
      <c r="N8" s="124"/>
      <c r="O8" s="9"/>
      <c r="P8" s="6">
        <v>2</v>
      </c>
      <c r="Q8" s="34">
        <v>14.75</v>
      </c>
      <c r="R8" s="34"/>
      <c r="S8" s="5"/>
      <c r="T8" s="5"/>
      <c r="U8" s="5"/>
      <c r="V8" s="5"/>
      <c r="W8" s="12"/>
      <c r="X8" s="5"/>
      <c r="Y8" s="5"/>
      <c r="Z8" s="5"/>
      <c r="AA8" s="5"/>
      <c r="AB8" s="5"/>
      <c r="AC8" s="5"/>
      <c r="AD8" s="5"/>
      <c r="AE8" s="5"/>
    </row>
    <row r="9" spans="1:31" ht="15.75" customHeight="1" thickTop="1">
      <c r="A9" s="145">
        <v>1</v>
      </c>
      <c r="B9" s="49">
        <v>6</v>
      </c>
      <c r="C9" s="49" t="s">
        <v>59</v>
      </c>
      <c r="D9" s="58" t="s">
        <v>163</v>
      </c>
      <c r="E9" s="94"/>
      <c r="F9" s="60">
        <v>40</v>
      </c>
      <c r="G9" s="49"/>
      <c r="H9" s="60" t="s">
        <v>61</v>
      </c>
      <c r="I9" s="73"/>
      <c r="J9" s="73"/>
      <c r="K9" s="157"/>
      <c r="L9" s="189">
        <f>(P9*60+Q9)/86400</f>
        <v>0.0013609953703703705</v>
      </c>
      <c r="M9" s="195">
        <f>ROUNDDOWN(L9*86400/3,3)</f>
        <v>39.196</v>
      </c>
      <c r="N9" s="124"/>
      <c r="O9" s="9"/>
      <c r="P9" s="6">
        <v>1</v>
      </c>
      <c r="Q9" s="34">
        <v>57.59</v>
      </c>
      <c r="R9" s="34"/>
      <c r="S9" s="5"/>
      <c r="T9" s="5"/>
      <c r="U9" s="5"/>
      <c r="V9" s="5"/>
      <c r="W9" s="12"/>
      <c r="X9" s="5"/>
      <c r="Y9" s="5"/>
      <c r="Z9" s="5"/>
      <c r="AA9" s="5"/>
      <c r="AB9" s="5"/>
      <c r="AC9" s="5"/>
      <c r="AD9" s="5"/>
      <c r="AE9" s="5"/>
    </row>
    <row r="10" spans="1:31" ht="15.75" customHeight="1">
      <c r="A10" s="9">
        <v>2</v>
      </c>
      <c r="B10" s="12">
        <v>10</v>
      </c>
      <c r="C10" s="12" t="s">
        <v>58</v>
      </c>
      <c r="D10" s="26" t="s">
        <v>158</v>
      </c>
      <c r="E10" s="47"/>
      <c r="F10" s="12">
        <v>40</v>
      </c>
      <c r="G10" s="12"/>
      <c r="H10" s="12" t="s">
        <v>64</v>
      </c>
      <c r="I10" s="22"/>
      <c r="J10" s="22"/>
      <c r="K10" s="13"/>
      <c r="L10" s="114">
        <f>(P10*60+Q10)/86400</f>
        <v>0.0014585648148148147</v>
      </c>
      <c r="M10" s="122">
        <f>ROUNDDOWN(L10*86400/3,3)</f>
        <v>42.006</v>
      </c>
      <c r="N10" s="124"/>
      <c r="O10" s="9"/>
      <c r="P10" s="6">
        <v>2</v>
      </c>
      <c r="Q10" s="34">
        <v>6.02</v>
      </c>
      <c r="R10" s="34"/>
      <c r="S10" s="5"/>
      <c r="T10" s="5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</row>
    <row r="11" spans="1:31" ht="15.75" customHeight="1">
      <c r="A11" s="9">
        <v>3</v>
      </c>
      <c r="B11" s="12">
        <v>5</v>
      </c>
      <c r="C11" s="12" t="s">
        <v>58</v>
      </c>
      <c r="D11" s="26" t="s">
        <v>162</v>
      </c>
      <c r="E11" s="47"/>
      <c r="F11" s="31">
        <v>40</v>
      </c>
      <c r="G11" s="12"/>
      <c r="H11" s="31" t="s">
        <v>193</v>
      </c>
      <c r="I11" s="22"/>
      <c r="J11" s="22"/>
      <c r="K11" s="13"/>
      <c r="L11" s="114">
        <f>(P11*60+Q11)/86400</f>
        <v>0.0014759259259259259</v>
      </c>
      <c r="M11" s="122">
        <f>ROUNDDOWN(L11*86400/3,3)</f>
        <v>42.506</v>
      </c>
      <c r="N11" s="124"/>
      <c r="O11" s="9"/>
      <c r="P11" s="6">
        <v>2</v>
      </c>
      <c r="Q11" s="34">
        <v>7.52</v>
      </c>
      <c r="R11" s="34"/>
      <c r="S11" s="5"/>
      <c r="T11" s="5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</row>
    <row r="12" spans="1:31" ht="15.75" customHeight="1">
      <c r="A12" s="9">
        <v>4</v>
      </c>
      <c r="B12" s="12">
        <v>7</v>
      </c>
      <c r="C12" s="12" t="s">
        <v>58</v>
      </c>
      <c r="D12" s="26" t="s">
        <v>161</v>
      </c>
      <c r="E12" s="47"/>
      <c r="F12" s="31">
        <v>40</v>
      </c>
      <c r="G12" s="12"/>
      <c r="H12" s="31" t="s">
        <v>62</v>
      </c>
      <c r="I12" s="22"/>
      <c r="J12" s="22"/>
      <c r="K12" s="13"/>
      <c r="L12" s="114">
        <f>(P12*60+Q12)/86400</f>
        <v>0.0015011574074074072</v>
      </c>
      <c r="M12" s="122">
        <f>ROUNDDOWN(L12*86400/3,3)</f>
        <v>43.233</v>
      </c>
      <c r="N12" s="124"/>
      <c r="O12" s="9"/>
      <c r="P12" s="6">
        <v>2</v>
      </c>
      <c r="Q12" s="34">
        <v>9.7</v>
      </c>
      <c r="R12" s="34"/>
      <c r="S12" s="5"/>
      <c r="T12" s="5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</row>
    <row r="13" spans="1:31" ht="15.75" customHeight="1">
      <c r="A13" s="9">
        <v>5</v>
      </c>
      <c r="B13" s="12">
        <v>14</v>
      </c>
      <c r="C13" s="12" t="s">
        <v>58</v>
      </c>
      <c r="D13" s="26" t="s">
        <v>164</v>
      </c>
      <c r="E13" s="47"/>
      <c r="F13" s="31">
        <v>40</v>
      </c>
      <c r="G13" s="12"/>
      <c r="H13" s="31" t="s">
        <v>190</v>
      </c>
      <c r="I13" s="22"/>
      <c r="J13" s="22"/>
      <c r="K13" s="14"/>
      <c r="L13" s="114">
        <f>(P13*60+Q13)/86400</f>
        <v>0.0015791666666666667</v>
      </c>
      <c r="M13" s="122">
        <f>ROUNDDOWN(L13*86400/3,3)</f>
        <v>45.48</v>
      </c>
      <c r="N13" s="124">
        <f>(L13-L$6)*86400</f>
        <v>3.210000000000009</v>
      </c>
      <c r="O13" s="9" t="str">
        <f>IF(L13&lt;=88.5,"КМС",IF(L13&lt;=95.5,"I разр.",IF(L13&lt;=103,"II разр.",IF(L13&lt;=111,"III разр.",IF(L13&lt;=117,"I юн.",IF(L13&lt;=124,"II юн.",IF(L13&lt;=130,"III юн.","")))))))</f>
        <v>КМС</v>
      </c>
      <c r="P13" s="6">
        <v>2</v>
      </c>
      <c r="Q13" s="34">
        <v>16.44</v>
      </c>
      <c r="R13" s="34"/>
      <c r="S13" s="5"/>
      <c r="T13" s="5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</row>
    <row r="14" spans="1:31" ht="15.75" customHeight="1">
      <c r="A14" s="9">
        <v>6</v>
      </c>
      <c r="B14" s="12">
        <v>13</v>
      </c>
      <c r="C14" s="12" t="s">
        <v>59</v>
      </c>
      <c r="D14" s="30" t="s">
        <v>160</v>
      </c>
      <c r="E14" s="54"/>
      <c r="F14" s="31">
        <v>40</v>
      </c>
      <c r="G14" s="31"/>
      <c r="H14" s="31" t="s">
        <v>188</v>
      </c>
      <c r="I14" s="12"/>
      <c r="J14" s="22"/>
      <c r="K14" s="13"/>
      <c r="L14" s="114">
        <f>(P14*60+Q14)/86400</f>
        <v>0.0016769675925925925</v>
      </c>
      <c r="M14" s="122">
        <f>ROUNDDOWN(L14*86400/3,3)</f>
        <v>48.296</v>
      </c>
      <c r="N14" s="124">
        <f>(L14-L$6)*86400</f>
        <v>11.660000000000004</v>
      </c>
      <c r="O14" s="9" t="str">
        <f>IF(L14&lt;=88.5,"КМС",IF(L14&lt;=95.5,"I разр.",IF(L14&lt;=103,"II разр.",IF(L14&lt;=111,"III разр.",IF(L14&lt;=117,"I юн.",IF(L14&lt;=124,"II юн.",IF(L14&lt;=130,"III юн.","")))))))</f>
        <v>КМС</v>
      </c>
      <c r="P14" s="6">
        <v>2</v>
      </c>
      <c r="Q14" s="34">
        <v>24.89</v>
      </c>
      <c r="R14" s="34"/>
      <c r="S14" s="5"/>
      <c r="T14" s="5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</row>
    <row r="15" spans="1:31" ht="15.75" customHeight="1" thickBot="1">
      <c r="A15" s="63">
        <v>7</v>
      </c>
      <c r="B15" s="64">
        <v>12</v>
      </c>
      <c r="C15" s="64" t="s">
        <v>59</v>
      </c>
      <c r="D15" s="65" t="s">
        <v>159</v>
      </c>
      <c r="E15" s="111"/>
      <c r="F15" s="67">
        <v>40</v>
      </c>
      <c r="G15" s="64"/>
      <c r="H15" s="67" t="s">
        <v>188</v>
      </c>
      <c r="I15" s="70"/>
      <c r="J15" s="70"/>
      <c r="K15" s="115"/>
      <c r="L15" s="112">
        <f>(P15*60+Q15)/86400</f>
        <v>0.0017113425925925926</v>
      </c>
      <c r="M15" s="196">
        <f>ROUNDDOWN(L15*86400/3,3)</f>
        <v>49.286</v>
      </c>
      <c r="N15" s="124">
        <f>(L15-L$6)*86400</f>
        <v>14.630000000000015</v>
      </c>
      <c r="O15" s="9" t="str">
        <f>IF(L15&lt;=88.5,"КМС",IF(L15&lt;=95.5,"I разр.",IF(L15&lt;=103,"II разр.",IF(L15&lt;=111,"III разр.",IF(L15&lt;=117,"I юн.",IF(L15&lt;=124,"II юн.",IF(L15&lt;=130,"III юн.","")))))))</f>
        <v>КМС</v>
      </c>
      <c r="P15" s="6">
        <v>2</v>
      </c>
      <c r="Q15" s="34">
        <v>27.86</v>
      </c>
      <c r="R15" s="34"/>
      <c r="S15" s="5"/>
      <c r="T15" s="5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</row>
    <row r="16" spans="1:31" ht="15.75" customHeight="1" thickTop="1">
      <c r="A16" s="145">
        <v>1</v>
      </c>
      <c r="B16" s="49">
        <v>17</v>
      </c>
      <c r="C16" s="49" t="s">
        <v>58</v>
      </c>
      <c r="D16" s="78" t="s">
        <v>149</v>
      </c>
      <c r="E16" s="94"/>
      <c r="F16" s="60">
        <v>45</v>
      </c>
      <c r="G16" s="49"/>
      <c r="H16" s="60" t="s">
        <v>67</v>
      </c>
      <c r="I16" s="73"/>
      <c r="J16" s="73"/>
      <c r="K16" s="157"/>
      <c r="L16" s="189">
        <f>(P16*60+Q16)/86400</f>
        <v>0.0014016203703703703</v>
      </c>
      <c r="M16" s="195">
        <f>ROUNDDOWN(L16*86400/3,3)</f>
        <v>40.366</v>
      </c>
      <c r="N16" s="124"/>
      <c r="O16" s="9"/>
      <c r="P16" s="6">
        <v>2</v>
      </c>
      <c r="Q16" s="34">
        <v>1.1</v>
      </c>
      <c r="R16" s="34"/>
      <c r="S16" s="5"/>
      <c r="T16" s="5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</row>
    <row r="17" spans="1:31" ht="15.75" customHeight="1">
      <c r="A17" s="9">
        <v>2</v>
      </c>
      <c r="B17" s="12">
        <v>19</v>
      </c>
      <c r="C17" s="12" t="s">
        <v>59</v>
      </c>
      <c r="D17" s="30" t="s">
        <v>151</v>
      </c>
      <c r="E17" s="47"/>
      <c r="F17" s="31">
        <v>45</v>
      </c>
      <c r="G17" s="12"/>
      <c r="H17" s="31" t="s">
        <v>192</v>
      </c>
      <c r="I17" s="22"/>
      <c r="J17" s="22"/>
      <c r="K17" s="13"/>
      <c r="L17" s="114">
        <f>(P17*60+Q17)/86400</f>
        <v>0.0014494212962962963</v>
      </c>
      <c r="M17" s="122">
        <f>ROUNDDOWN(L17*86400/3,3)</f>
        <v>41.743</v>
      </c>
      <c r="N17" s="124"/>
      <c r="O17" s="9"/>
      <c r="P17" s="6">
        <v>2</v>
      </c>
      <c r="Q17" s="34">
        <v>5.23</v>
      </c>
      <c r="R17" s="34"/>
      <c r="S17" s="5"/>
      <c r="T17" s="5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</row>
    <row r="18" spans="1:31" ht="15.75" customHeight="1">
      <c r="A18" s="9">
        <v>3</v>
      </c>
      <c r="B18" s="12">
        <v>20</v>
      </c>
      <c r="C18" s="12" t="s">
        <v>58</v>
      </c>
      <c r="D18" s="26" t="s">
        <v>152</v>
      </c>
      <c r="E18" s="47"/>
      <c r="F18" s="12">
        <v>45</v>
      </c>
      <c r="G18" s="12"/>
      <c r="H18" s="12" t="s">
        <v>64</v>
      </c>
      <c r="I18" s="22"/>
      <c r="J18" s="22"/>
      <c r="K18" s="14"/>
      <c r="L18" s="114">
        <f>(P18*60+Q18)/86400</f>
        <v>0.0015380787037037036</v>
      </c>
      <c r="M18" s="122">
        <f>ROUNDDOWN(L18*86400/3,3)</f>
        <v>44.296</v>
      </c>
      <c r="N18" s="124">
        <f>(L18-L$6)*86400</f>
        <v>-0.33999999999999797</v>
      </c>
      <c r="O18" s="9" t="str">
        <f>IF(L18&lt;=88.5,"КМС",IF(L18&lt;=95.5,"I разр.",IF(L18&lt;=103,"II разр.",IF(L18&lt;=111,"III разр.",IF(L18&lt;=117,"I юн.",IF(L18&lt;=124,"II юн.",IF(L18&lt;=130,"III юн.","")))))))</f>
        <v>КМС</v>
      </c>
      <c r="P18" s="6">
        <v>2</v>
      </c>
      <c r="Q18" s="34">
        <v>12.89</v>
      </c>
      <c r="R18" s="34"/>
      <c r="S18" s="5"/>
      <c r="T18" s="5"/>
      <c r="U18" s="5"/>
      <c r="V18" s="5"/>
      <c r="W18" s="12"/>
      <c r="X18" s="5"/>
      <c r="Y18" s="5"/>
      <c r="Z18" s="5"/>
      <c r="AA18" s="5"/>
      <c r="AB18" s="5"/>
      <c r="AC18" s="5"/>
      <c r="AD18" s="5"/>
      <c r="AE18" s="5"/>
    </row>
    <row r="19" spans="1:31" ht="15.75" customHeight="1">
      <c r="A19" s="9">
        <v>4</v>
      </c>
      <c r="B19" s="12">
        <v>15</v>
      </c>
      <c r="C19" s="12" t="s">
        <v>58</v>
      </c>
      <c r="D19" s="26" t="s">
        <v>154</v>
      </c>
      <c r="E19" s="47"/>
      <c r="F19" s="31">
        <v>45</v>
      </c>
      <c r="G19" s="12"/>
      <c r="H19" s="31" t="s">
        <v>60</v>
      </c>
      <c r="I19" s="22"/>
      <c r="J19" s="22"/>
      <c r="K19" s="13"/>
      <c r="L19" s="114">
        <f>(P19*60+Q19)/86400</f>
        <v>0.0015865740740740738</v>
      </c>
      <c r="M19" s="122">
        <f>ROUNDDOWN(L19*86400/3,3)</f>
        <v>45.693</v>
      </c>
      <c r="N19" s="124">
        <f>(L19-L$6)*86400</f>
        <v>3.849999999999986</v>
      </c>
      <c r="O19" s="9" t="str">
        <f>IF(L19&lt;=88.5,"КМС",IF(L19&lt;=95.5,"I разр.",IF(L19&lt;=103,"II разр.",IF(L19&lt;=111,"III разр.",IF(L19&lt;=117,"I юн.",IF(L19&lt;=124,"II юн.",IF(L19&lt;=130,"III юн.","")))))))</f>
        <v>КМС</v>
      </c>
      <c r="P19" s="6">
        <v>2</v>
      </c>
      <c r="Q19" s="34">
        <v>17.08</v>
      </c>
      <c r="R19" s="34"/>
      <c r="S19" s="5"/>
      <c r="T19" s="5"/>
      <c r="U19" s="5"/>
      <c r="V19" s="5"/>
      <c r="W19" s="12"/>
      <c r="X19" s="5"/>
      <c r="Y19" s="5"/>
      <c r="Z19" s="5"/>
      <c r="AA19" s="5"/>
      <c r="AB19" s="5"/>
      <c r="AC19" s="5"/>
      <c r="AD19" s="5"/>
      <c r="AE19" s="5"/>
    </row>
    <row r="20" spans="1:31" ht="15.75" customHeight="1">
      <c r="A20" s="9">
        <v>5</v>
      </c>
      <c r="B20" s="12">
        <v>16</v>
      </c>
      <c r="C20" s="12" t="s">
        <v>59</v>
      </c>
      <c r="D20" s="30" t="s">
        <v>155</v>
      </c>
      <c r="E20" s="47"/>
      <c r="F20" s="31">
        <v>45</v>
      </c>
      <c r="G20" s="12"/>
      <c r="H20" s="31" t="s">
        <v>67</v>
      </c>
      <c r="I20" s="22"/>
      <c r="J20" s="22"/>
      <c r="K20" s="13"/>
      <c r="L20" s="114">
        <f>(P20*60+Q20)/86400</f>
        <v>0.0016287037037037036</v>
      </c>
      <c r="M20" s="122">
        <f>ROUNDDOWN(L20*86400/3,3)</f>
        <v>46.906</v>
      </c>
      <c r="N20" s="124">
        <f>(L20-L$6)*86400</f>
        <v>7.490000000000001</v>
      </c>
      <c r="O20" s="9" t="str">
        <f>IF(L20&lt;=88.5,"КМС",IF(L20&lt;=95.5,"I разр.",IF(L20&lt;=103,"II разр.",IF(L20&lt;=111,"III разр.",IF(L20&lt;=117,"I юн.",IF(L20&lt;=124,"II юн.",IF(L20&lt;=130,"III юн.","")))))))</f>
        <v>КМС</v>
      </c>
      <c r="P20" s="6">
        <v>2</v>
      </c>
      <c r="Q20" s="34">
        <v>20.72</v>
      </c>
      <c r="R20" s="34"/>
      <c r="S20" s="5"/>
      <c r="T20" s="5"/>
      <c r="U20" s="5"/>
      <c r="V20" s="5"/>
      <c r="W20" s="12"/>
      <c r="X20" s="5"/>
      <c r="Y20" s="5"/>
      <c r="Z20" s="5"/>
      <c r="AA20" s="5"/>
      <c r="AB20" s="5"/>
      <c r="AC20" s="5"/>
      <c r="AD20" s="5"/>
      <c r="AE20" s="5"/>
    </row>
    <row r="21" spans="1:31" ht="15.75" customHeight="1">
      <c r="A21" s="9">
        <v>6</v>
      </c>
      <c r="B21" s="12">
        <v>21</v>
      </c>
      <c r="C21" s="12" t="s">
        <v>59</v>
      </c>
      <c r="D21" s="30" t="s">
        <v>153</v>
      </c>
      <c r="E21" s="47"/>
      <c r="F21" s="31">
        <v>45</v>
      </c>
      <c r="G21" s="12"/>
      <c r="H21" s="31" t="s">
        <v>65</v>
      </c>
      <c r="I21" s="22"/>
      <c r="J21" s="22"/>
      <c r="K21" s="13"/>
      <c r="L21" s="114">
        <f>(P21*60+Q21)/86400</f>
        <v>0.0016877314814814815</v>
      </c>
      <c r="M21" s="122">
        <f>ROUNDDOWN(L21*86400/3,3)</f>
        <v>48.606</v>
      </c>
      <c r="N21" s="124">
        <f>(L21-L$6)*86400</f>
        <v>12.590000000000009</v>
      </c>
      <c r="O21" s="9" t="str">
        <f>IF(L21&lt;=88.5,"КМС",IF(L21&lt;=95.5,"I разр.",IF(L21&lt;=103,"II разр.",IF(L21&lt;=111,"III разр.",IF(L21&lt;=117,"I юн.",IF(L21&lt;=124,"II юн.",IF(L21&lt;=130,"III юн.","")))))))</f>
        <v>КМС</v>
      </c>
      <c r="P21" s="6">
        <v>2</v>
      </c>
      <c r="Q21" s="34">
        <v>25.82</v>
      </c>
      <c r="R21" s="34"/>
      <c r="S21" s="5"/>
      <c r="T21" s="5"/>
      <c r="U21" s="5"/>
      <c r="V21" s="5"/>
      <c r="W21" s="12"/>
      <c r="X21" s="5"/>
      <c r="Y21" s="5"/>
      <c r="Z21" s="5"/>
      <c r="AA21" s="5"/>
      <c r="AB21" s="5"/>
      <c r="AC21" s="5"/>
      <c r="AD21" s="5"/>
      <c r="AE21" s="5"/>
    </row>
    <row r="22" spans="1:31" ht="15.75" customHeight="1" thickBot="1">
      <c r="A22" s="63"/>
      <c r="B22" s="64">
        <v>18</v>
      </c>
      <c r="C22" s="64" t="s">
        <v>59</v>
      </c>
      <c r="D22" s="65" t="s">
        <v>150</v>
      </c>
      <c r="E22" s="111"/>
      <c r="F22" s="67">
        <v>45</v>
      </c>
      <c r="G22" s="64"/>
      <c r="H22" s="67" t="s">
        <v>67</v>
      </c>
      <c r="I22" s="70"/>
      <c r="J22" s="70"/>
      <c r="K22" s="115"/>
      <c r="L22" s="112" t="s">
        <v>69</v>
      </c>
      <c r="M22" s="196"/>
      <c r="N22" s="124"/>
      <c r="O22" s="9"/>
      <c r="P22" s="6"/>
      <c r="Q22" s="34"/>
      <c r="R22" s="34"/>
      <c r="S22" s="5"/>
      <c r="T22" s="5"/>
      <c r="U22" s="5"/>
      <c r="V22" s="5"/>
      <c r="W22" s="12"/>
      <c r="X22" s="5"/>
      <c r="Y22" s="5"/>
      <c r="Z22" s="5"/>
      <c r="AA22" s="5"/>
      <c r="AB22" s="5"/>
      <c r="AC22" s="5"/>
      <c r="AD22" s="5"/>
      <c r="AE22" s="5"/>
    </row>
    <row r="23" spans="1:31" ht="15.75" customHeight="1" thickTop="1">
      <c r="A23" s="145">
        <v>1</v>
      </c>
      <c r="B23" s="49">
        <v>24</v>
      </c>
      <c r="C23" s="49" t="s">
        <v>58</v>
      </c>
      <c r="D23" s="78" t="s">
        <v>148</v>
      </c>
      <c r="E23" s="94"/>
      <c r="F23" s="49">
        <v>50</v>
      </c>
      <c r="G23" s="49"/>
      <c r="H23" s="49" t="s">
        <v>67</v>
      </c>
      <c r="I23" s="73"/>
      <c r="J23" s="73"/>
      <c r="K23" s="157"/>
      <c r="L23" s="189">
        <f>(P23*60+Q23)/86400</f>
        <v>0.001373148148148148</v>
      </c>
      <c r="M23" s="195">
        <f>ROUNDDOWN(L23*86400/3,3)</f>
        <v>39.546</v>
      </c>
      <c r="N23" s="124"/>
      <c r="O23" s="9"/>
      <c r="P23" s="6">
        <v>1</v>
      </c>
      <c r="Q23" s="34">
        <v>58.64</v>
      </c>
      <c r="R23" s="34"/>
      <c r="S23" s="5"/>
      <c r="T23" s="5"/>
      <c r="U23" s="5"/>
      <c r="V23" s="5"/>
      <c r="W23" s="12"/>
      <c r="X23" s="5"/>
      <c r="Y23" s="5"/>
      <c r="Z23" s="5"/>
      <c r="AA23" s="5"/>
      <c r="AB23" s="5"/>
      <c r="AC23" s="5"/>
      <c r="AD23" s="5"/>
      <c r="AE23" s="5"/>
    </row>
    <row r="24" spans="1:31" ht="15.75" customHeight="1">
      <c r="A24" s="9">
        <v>2</v>
      </c>
      <c r="B24" s="12">
        <v>25</v>
      </c>
      <c r="C24" s="12" t="s">
        <v>59</v>
      </c>
      <c r="D24" s="30" t="s">
        <v>144</v>
      </c>
      <c r="E24" s="47"/>
      <c r="F24" s="31">
        <v>50</v>
      </c>
      <c r="G24" s="12"/>
      <c r="H24" s="31" t="s">
        <v>64</v>
      </c>
      <c r="I24" s="22"/>
      <c r="J24" s="22"/>
      <c r="K24" s="13"/>
      <c r="L24" s="114">
        <f>(P24*60+Q24)/86400</f>
        <v>0.0014412037037037037</v>
      </c>
      <c r="M24" s="122">
        <f>ROUNDDOWN(L24*86400/3,3)</f>
        <v>41.506</v>
      </c>
      <c r="N24" s="124"/>
      <c r="O24" s="9"/>
      <c r="P24" s="6">
        <v>2</v>
      </c>
      <c r="Q24" s="34">
        <v>4.52</v>
      </c>
      <c r="R24" s="34"/>
      <c r="S24" s="5"/>
      <c r="T24" s="5"/>
      <c r="U24" s="5"/>
      <c r="V24" s="5"/>
      <c r="W24" s="12"/>
      <c r="X24" s="5"/>
      <c r="Y24" s="5"/>
      <c r="Z24" s="5"/>
      <c r="AA24" s="5"/>
      <c r="AB24" s="5"/>
      <c r="AC24" s="5"/>
      <c r="AD24" s="5"/>
      <c r="AE24" s="5"/>
    </row>
    <row r="25" spans="1:31" ht="15.75" customHeight="1">
      <c r="A25" s="9">
        <v>3</v>
      </c>
      <c r="B25" s="12">
        <v>26</v>
      </c>
      <c r="C25" s="12" t="s">
        <v>59</v>
      </c>
      <c r="D25" s="30" t="s">
        <v>146</v>
      </c>
      <c r="E25" s="47"/>
      <c r="F25" s="31">
        <v>50</v>
      </c>
      <c r="G25" s="12"/>
      <c r="H25" s="31" t="s">
        <v>64</v>
      </c>
      <c r="I25" s="22"/>
      <c r="J25" s="22"/>
      <c r="K25" s="14"/>
      <c r="L25" s="114">
        <f>(P25*60+Q25)/86400</f>
        <v>0.0015737268518518518</v>
      </c>
      <c r="M25" s="122">
        <f>ROUNDDOWN(L25*86400/3,3)</f>
        <v>45.323</v>
      </c>
      <c r="N25" s="124">
        <f>(L25-L$6)*86400</f>
        <v>2.740000000000002</v>
      </c>
      <c r="O25" s="9" t="s">
        <v>45</v>
      </c>
      <c r="P25" s="6">
        <v>2</v>
      </c>
      <c r="Q25" s="34">
        <v>15.97</v>
      </c>
      <c r="R25" s="34"/>
      <c r="S25" s="5"/>
      <c r="T25" s="5"/>
      <c r="U25" s="5"/>
      <c r="V25" s="5"/>
      <c r="W25" s="12"/>
      <c r="X25" s="5"/>
      <c r="Y25" s="5"/>
      <c r="Z25" s="5"/>
      <c r="AA25" s="5"/>
      <c r="AB25" s="5"/>
      <c r="AC25" s="5"/>
      <c r="AD25" s="5"/>
      <c r="AE25" s="5"/>
    </row>
    <row r="26" spans="1:31" ht="15.75" customHeight="1">
      <c r="A26" s="9">
        <v>4</v>
      </c>
      <c r="B26" s="12">
        <v>22</v>
      </c>
      <c r="C26" s="12" t="s">
        <v>59</v>
      </c>
      <c r="D26" s="30" t="s">
        <v>142</v>
      </c>
      <c r="E26" s="47"/>
      <c r="F26" s="31">
        <v>50</v>
      </c>
      <c r="G26" s="12"/>
      <c r="H26" s="31" t="s">
        <v>60</v>
      </c>
      <c r="I26" s="22"/>
      <c r="J26" s="22"/>
      <c r="K26" s="13"/>
      <c r="L26" s="114">
        <f>(P26*60+Q26)/86400</f>
        <v>0.0016065972222222222</v>
      </c>
      <c r="M26" s="122">
        <f>ROUNDDOWN(L26*86400/3,3)</f>
        <v>46.27</v>
      </c>
      <c r="N26" s="124">
        <f>(L26-L$6)*86400</f>
        <v>5.580000000000004</v>
      </c>
      <c r="O26" s="9" t="str">
        <f>IF(L26&lt;=88.5,"КМС",IF(L26&lt;=95.5,"I разр.",IF(L26&lt;=103,"II разр.",IF(L26&lt;=111,"III разр.",IF(L26&lt;=117,"I юн.",IF(L26&lt;=124,"II юн.",IF(L26&lt;=130,"III юн.","")))))))</f>
        <v>КМС</v>
      </c>
      <c r="P26" s="6">
        <v>2</v>
      </c>
      <c r="Q26" s="34">
        <v>18.81</v>
      </c>
      <c r="R26" s="34"/>
      <c r="S26" s="5"/>
      <c r="T26" s="5"/>
      <c r="U26" s="5"/>
      <c r="V26" s="5"/>
      <c r="W26" s="12"/>
      <c r="X26" s="5"/>
      <c r="Y26" s="5"/>
      <c r="Z26" s="5"/>
      <c r="AA26" s="5"/>
      <c r="AB26" s="5"/>
      <c r="AC26" s="5"/>
      <c r="AD26" s="5"/>
      <c r="AE26" s="5"/>
    </row>
    <row r="27" spans="1:31" ht="15.75" customHeight="1">
      <c r="A27" s="9">
        <v>5</v>
      </c>
      <c r="B27" s="12">
        <v>23</v>
      </c>
      <c r="C27" s="12" t="s">
        <v>58</v>
      </c>
      <c r="D27" s="26" t="s">
        <v>143</v>
      </c>
      <c r="E27" s="47"/>
      <c r="F27" s="31">
        <v>50</v>
      </c>
      <c r="G27" s="12"/>
      <c r="H27" s="31" t="s">
        <v>67</v>
      </c>
      <c r="I27" s="22"/>
      <c r="J27" s="22"/>
      <c r="K27" s="13"/>
      <c r="L27" s="114">
        <f>(P27*60+Q27)/86400</f>
        <v>0.0016482638888888888</v>
      </c>
      <c r="M27" s="122">
        <f>ROUNDDOWN(L27*86400/3,3)</f>
        <v>47.47</v>
      </c>
      <c r="N27" s="124">
        <f>(L27-L$6)*86400</f>
        <v>9.180000000000001</v>
      </c>
      <c r="O27" s="9" t="str">
        <f>IF(L27&lt;=88.5,"КМС",IF(L27&lt;=95.5,"I разр.",IF(L27&lt;=103,"II разр.",IF(L27&lt;=111,"III разр.",IF(L27&lt;=117,"I юн.",IF(L27&lt;=124,"II юн.",IF(L27&lt;=130,"III юн.","")))))))</f>
        <v>КМС</v>
      </c>
      <c r="P27" s="6">
        <v>2</v>
      </c>
      <c r="Q27" s="34">
        <v>22.41</v>
      </c>
      <c r="R27" s="34"/>
      <c r="S27" s="5"/>
      <c r="T27" s="5"/>
      <c r="U27" s="5"/>
      <c r="V27" s="5"/>
      <c r="W27" s="12"/>
      <c r="X27" s="5"/>
      <c r="Y27" s="5"/>
      <c r="Z27" s="5"/>
      <c r="AA27" s="5"/>
      <c r="AB27" s="5"/>
      <c r="AC27" s="5"/>
      <c r="AD27" s="5"/>
      <c r="AE27" s="5"/>
    </row>
    <row r="28" spans="1:31" ht="15.75" customHeight="1">
      <c r="A28" s="9">
        <v>6</v>
      </c>
      <c r="B28" s="12">
        <v>30</v>
      </c>
      <c r="C28" s="12" t="s">
        <v>58</v>
      </c>
      <c r="D28" s="26" t="s">
        <v>140</v>
      </c>
      <c r="E28" s="54"/>
      <c r="F28" s="12">
        <v>50</v>
      </c>
      <c r="G28" s="31"/>
      <c r="H28" s="12" t="s">
        <v>64</v>
      </c>
      <c r="I28" s="12"/>
      <c r="J28" s="22"/>
      <c r="K28" s="13"/>
      <c r="L28" s="114">
        <f>(P28*60+Q28)/86400</f>
        <v>0.001828587962962963</v>
      </c>
      <c r="M28" s="122">
        <f>ROUNDDOWN(L28*86400/3,3)</f>
        <v>52.663</v>
      </c>
      <c r="N28" s="124">
        <f>(L28-L$6)*86400</f>
        <v>24.76000000000002</v>
      </c>
      <c r="O28" s="9" t="str">
        <f>IF(L28&lt;=88.5,"КМС",IF(L28&lt;=95.5,"I разр.",IF(L28&lt;=103,"II разр.",IF(L28&lt;=111,"III разр.",IF(L28&lt;=117,"I юн.",IF(L28&lt;=124,"II юн.",IF(L28&lt;=130,"III юн.","")))))))</f>
        <v>КМС</v>
      </c>
      <c r="P28" s="6">
        <v>2</v>
      </c>
      <c r="Q28" s="34">
        <v>37.99</v>
      </c>
      <c r="R28" s="34"/>
      <c r="S28" s="5"/>
      <c r="T28" s="5"/>
      <c r="U28" s="5"/>
      <c r="V28" s="5"/>
      <c r="W28" s="12"/>
      <c r="X28" s="5"/>
      <c r="Y28" s="5"/>
      <c r="Z28" s="5"/>
      <c r="AA28" s="5"/>
      <c r="AB28" s="5"/>
      <c r="AC28" s="5"/>
      <c r="AD28" s="5"/>
      <c r="AE28" s="5"/>
    </row>
    <row r="29" spans="1:31" ht="15.75" customHeight="1">
      <c r="A29" s="9">
        <v>7</v>
      </c>
      <c r="B29" s="12">
        <v>29</v>
      </c>
      <c r="C29" s="12" t="s">
        <v>58</v>
      </c>
      <c r="D29" s="26" t="s">
        <v>141</v>
      </c>
      <c r="E29" s="47"/>
      <c r="F29" s="12">
        <v>50</v>
      </c>
      <c r="G29" s="12"/>
      <c r="H29" s="12" t="s">
        <v>67</v>
      </c>
      <c r="I29" s="22"/>
      <c r="J29" s="22"/>
      <c r="K29" s="13"/>
      <c r="L29" s="114">
        <f>(P29*60+Q29)/86400</f>
        <v>0.0018627314814814815</v>
      </c>
      <c r="M29" s="122">
        <f>ROUNDDOWN(L29*86400/3,3)</f>
        <v>53.646</v>
      </c>
      <c r="N29" s="124">
        <f>(L29-L$6)*86400</f>
        <v>27.71000000000001</v>
      </c>
      <c r="O29" s="9" t="s">
        <v>45</v>
      </c>
      <c r="P29" s="6">
        <v>2</v>
      </c>
      <c r="Q29" s="34">
        <v>40.94</v>
      </c>
      <c r="R29" s="34"/>
      <c r="S29" s="5"/>
      <c r="T29" s="5"/>
      <c r="U29" s="5"/>
      <c r="V29" s="5"/>
      <c r="W29" s="12"/>
      <c r="X29" s="5"/>
      <c r="Y29" s="5"/>
      <c r="Z29" s="5"/>
      <c r="AA29" s="5"/>
      <c r="AB29" s="5"/>
      <c r="AC29" s="5"/>
      <c r="AD29" s="5"/>
      <c r="AE29" s="5"/>
    </row>
    <row r="30" spans="1:31" ht="15.75" customHeight="1" thickBot="1">
      <c r="A30" s="63"/>
      <c r="B30" s="64">
        <v>28</v>
      </c>
      <c r="C30" s="64" t="s">
        <v>59</v>
      </c>
      <c r="D30" s="65" t="s">
        <v>145</v>
      </c>
      <c r="E30" s="111"/>
      <c r="F30" s="67">
        <v>50</v>
      </c>
      <c r="G30" s="64"/>
      <c r="H30" s="67" t="s">
        <v>190</v>
      </c>
      <c r="I30" s="70"/>
      <c r="J30" s="70"/>
      <c r="K30" s="115"/>
      <c r="L30" s="112" t="s">
        <v>69</v>
      </c>
      <c r="M30" s="196"/>
      <c r="N30" s="124"/>
      <c r="O30" s="9"/>
      <c r="P30" s="6"/>
      <c r="Q30" s="34"/>
      <c r="R30" s="34"/>
      <c r="S30" s="5"/>
      <c r="T30" s="5"/>
      <c r="U30" s="5"/>
      <c r="V30" s="5"/>
      <c r="W30" s="12"/>
      <c r="X30" s="5"/>
      <c r="Y30" s="5"/>
      <c r="Z30" s="5"/>
      <c r="AA30" s="5"/>
      <c r="AB30" s="5"/>
      <c r="AC30" s="5"/>
      <c r="AD30" s="5"/>
      <c r="AE30" s="5"/>
    </row>
    <row r="31" spans="1:31" ht="15.75" customHeight="1" thickTop="1">
      <c r="A31" s="145">
        <v>1</v>
      </c>
      <c r="B31" s="49">
        <v>32</v>
      </c>
      <c r="C31" s="49" t="s">
        <v>59</v>
      </c>
      <c r="D31" s="58" t="s">
        <v>138</v>
      </c>
      <c r="E31" s="94"/>
      <c r="F31" s="60">
        <v>55</v>
      </c>
      <c r="G31" s="49"/>
      <c r="H31" s="60" t="s">
        <v>67</v>
      </c>
      <c r="I31" s="73"/>
      <c r="J31" s="73"/>
      <c r="K31" s="157"/>
      <c r="L31" s="189">
        <f>(P31*60+Q31)/86400</f>
        <v>0.0015144675925925924</v>
      </c>
      <c r="M31" s="195">
        <f>ROUNDDOWN(L31*86400/3,3)</f>
        <v>43.616</v>
      </c>
      <c r="N31" s="124"/>
      <c r="O31" s="9"/>
      <c r="P31" s="6">
        <v>2</v>
      </c>
      <c r="Q31" s="34">
        <v>10.85</v>
      </c>
      <c r="R31" s="34"/>
      <c r="S31" s="5"/>
      <c r="T31" s="5"/>
      <c r="U31" s="5"/>
      <c r="V31" s="5"/>
      <c r="W31" s="12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9">
        <v>2</v>
      </c>
      <c r="B32" s="12">
        <v>31</v>
      </c>
      <c r="C32" s="12" t="s">
        <v>58</v>
      </c>
      <c r="D32" s="26" t="s">
        <v>139</v>
      </c>
      <c r="E32" s="47"/>
      <c r="F32" s="12">
        <v>55</v>
      </c>
      <c r="G32" s="12"/>
      <c r="H32" s="12" t="s">
        <v>62</v>
      </c>
      <c r="I32" s="22"/>
      <c r="J32" s="22"/>
      <c r="K32" s="13"/>
      <c r="L32" s="114">
        <f>(P32*60+Q32)/86400</f>
        <v>0.0016307870370370371</v>
      </c>
      <c r="M32" s="122">
        <f>ROUNDDOWN(L32*86400/3,3)</f>
        <v>46.966</v>
      </c>
      <c r="N32" s="124">
        <f>(L32-L$6)*86400</f>
        <v>7.6700000000000195</v>
      </c>
      <c r="O32" s="9" t="str">
        <f>IF(L32&lt;=88.5,"КМС",IF(L32&lt;=95.5,"I разр.",IF(L32&lt;=103,"II разр.",IF(L32&lt;=111,"III разр.",IF(L32&lt;=117,"I юн.",IF(L32&lt;=124,"II юн.",IF(L32&lt;=130,"III юн.","")))))))</f>
        <v>КМС</v>
      </c>
      <c r="P32" s="6">
        <v>2</v>
      </c>
      <c r="Q32" s="34">
        <v>20.9</v>
      </c>
      <c r="R32" s="34"/>
      <c r="S32" s="5"/>
      <c r="T32" s="5"/>
      <c r="U32" s="5"/>
      <c r="V32" s="5"/>
      <c r="W32" s="12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9">
        <v>3</v>
      </c>
      <c r="B33" s="12">
        <v>34</v>
      </c>
      <c r="C33" s="12" t="s">
        <v>58</v>
      </c>
      <c r="D33" s="26" t="s">
        <v>137</v>
      </c>
      <c r="E33" s="47"/>
      <c r="F33" s="12">
        <v>55</v>
      </c>
      <c r="G33" s="12"/>
      <c r="H33" s="12" t="s">
        <v>188</v>
      </c>
      <c r="I33" s="22"/>
      <c r="J33" s="22"/>
      <c r="K33" s="13"/>
      <c r="L33" s="114">
        <f>(P33*60+Q33)/86400</f>
        <v>0.0017033564814814817</v>
      </c>
      <c r="M33" s="122">
        <f>ROUNDDOWN(L33*86400/3,3)</f>
        <v>49.056</v>
      </c>
      <c r="N33" s="124">
        <f>(L33-L$6)*86400</f>
        <v>13.940000000000028</v>
      </c>
      <c r="O33" s="9" t="str">
        <f>IF(L33&lt;=88.5,"КМС",IF(L33&lt;=95.5,"I разр.",IF(L33&lt;=103,"II разр.",IF(L33&lt;=111,"III разр.",IF(L33&lt;=117,"I юн.",IF(L33&lt;=124,"II юн.",IF(L33&lt;=130,"III юн.","")))))))</f>
        <v>КМС</v>
      </c>
      <c r="P33" s="6">
        <v>2</v>
      </c>
      <c r="Q33" s="34">
        <v>27.17</v>
      </c>
      <c r="R33" s="34"/>
      <c r="S33" s="5"/>
      <c r="T33" s="5"/>
      <c r="U33" s="5"/>
      <c r="V33" s="5"/>
      <c r="W33" s="12"/>
      <c r="X33" s="5"/>
      <c r="Y33" s="5"/>
      <c r="Z33" s="5"/>
      <c r="AA33" s="5"/>
      <c r="AB33" s="5"/>
      <c r="AC33" s="5"/>
      <c r="AD33" s="5"/>
      <c r="AE33" s="5"/>
    </row>
    <row r="34" spans="1:31" ht="15.75" customHeight="1" thickBot="1">
      <c r="A34" s="63">
        <v>4</v>
      </c>
      <c r="B34" s="64">
        <v>33</v>
      </c>
      <c r="C34" s="64" t="s">
        <v>59</v>
      </c>
      <c r="D34" s="65" t="s">
        <v>136</v>
      </c>
      <c r="E34" s="111"/>
      <c r="F34" s="67">
        <v>55</v>
      </c>
      <c r="G34" s="64"/>
      <c r="H34" s="67" t="s">
        <v>62</v>
      </c>
      <c r="I34" s="70"/>
      <c r="J34" s="70"/>
      <c r="K34" s="115"/>
      <c r="L34" s="112">
        <f>(P34*60+Q34)/86400</f>
        <v>0.0017690972222222223</v>
      </c>
      <c r="M34" s="196">
        <f>ROUNDDOWN(L34*86400/3,3)</f>
        <v>50.95</v>
      </c>
      <c r="N34" s="124"/>
      <c r="O34" s="9"/>
      <c r="P34" s="6">
        <v>2</v>
      </c>
      <c r="Q34" s="34">
        <v>32.85</v>
      </c>
      <c r="R34" s="34"/>
      <c r="S34" s="5"/>
      <c r="T34" s="5"/>
      <c r="U34" s="5"/>
      <c r="V34" s="5"/>
      <c r="W34" s="12"/>
      <c r="X34" s="5"/>
      <c r="Y34" s="5"/>
      <c r="Z34" s="5"/>
      <c r="AA34" s="5"/>
      <c r="AB34" s="5"/>
      <c r="AC34" s="5"/>
      <c r="AD34" s="5"/>
      <c r="AE34" s="5"/>
    </row>
    <row r="35" spans="1:31" ht="15.75" customHeight="1" thickTop="1">
      <c r="A35" s="145">
        <v>1</v>
      </c>
      <c r="B35" s="49">
        <v>35</v>
      </c>
      <c r="C35" s="49" t="s">
        <v>58</v>
      </c>
      <c r="D35" s="78" t="s">
        <v>135</v>
      </c>
      <c r="E35" s="94"/>
      <c r="F35" s="49">
        <v>60</v>
      </c>
      <c r="G35" s="49"/>
      <c r="H35" s="49" t="s">
        <v>62</v>
      </c>
      <c r="I35" s="73"/>
      <c r="J35" s="73"/>
      <c r="K35" s="157"/>
      <c r="L35" s="189">
        <f>(P35*60+Q35)/86400</f>
        <v>0.0017027777777777779</v>
      </c>
      <c r="M35" s="195">
        <f>ROUNDDOWN(L35*86400/3,3)</f>
        <v>49.04</v>
      </c>
      <c r="N35" s="124">
        <f>(L35-L$6)*86400</f>
        <v>13.890000000000018</v>
      </c>
      <c r="O35" s="9" t="str">
        <f>IF(L35&lt;=88.5,"КМС",IF(L35&lt;=95.5,"I разр.",IF(L35&lt;=103,"II разр.",IF(L35&lt;=111,"III разр.",IF(L35&lt;=117,"I юн.",IF(L35&lt;=124,"II юн.",IF(L35&lt;=130,"III юн.","")))))))</f>
        <v>КМС</v>
      </c>
      <c r="P35" s="6">
        <v>2</v>
      </c>
      <c r="Q35" s="34">
        <v>27.12</v>
      </c>
      <c r="R35" s="34"/>
      <c r="S35" s="5"/>
      <c r="T35" s="5"/>
      <c r="U35" s="5"/>
      <c r="V35" s="5"/>
      <c r="W35" s="12"/>
      <c r="X35" s="5"/>
      <c r="Y35" s="5"/>
      <c r="Z35" s="5"/>
      <c r="AA35" s="5"/>
      <c r="AB35" s="5"/>
      <c r="AC35" s="5"/>
      <c r="AD35" s="5"/>
      <c r="AE35" s="5"/>
    </row>
    <row r="36" spans="1:31" ht="15.75" customHeight="1" thickBot="1">
      <c r="A36" s="63">
        <v>2</v>
      </c>
      <c r="B36" s="64">
        <v>36</v>
      </c>
      <c r="C36" s="64" t="s">
        <v>59</v>
      </c>
      <c r="D36" s="65" t="s">
        <v>134</v>
      </c>
      <c r="E36" s="111"/>
      <c r="F36" s="67">
        <v>60</v>
      </c>
      <c r="G36" s="64"/>
      <c r="H36" s="67" t="s">
        <v>64</v>
      </c>
      <c r="I36" s="70"/>
      <c r="J36" s="70"/>
      <c r="K36" s="115"/>
      <c r="L36" s="112">
        <f>(P36*60+Q36)/86400</f>
        <v>0.0017155092592592593</v>
      </c>
      <c r="M36" s="196">
        <f>ROUNDDOWN(L36*86400/3,3)</f>
        <v>49.406</v>
      </c>
      <c r="N36" s="124">
        <f>(L36-L$6)*86400</f>
        <v>14.990000000000013</v>
      </c>
      <c r="O36" s="9" t="str">
        <f>IF(L36&lt;=88.5,"КМС",IF(L36&lt;=95.5,"I разр.",IF(L36&lt;=103,"II разр.",IF(L36&lt;=111,"III разр.",IF(L36&lt;=117,"I юн.",IF(L36&lt;=124,"II юн.",IF(L36&lt;=130,"III юн.","")))))))</f>
        <v>КМС</v>
      </c>
      <c r="P36" s="6">
        <v>2</v>
      </c>
      <c r="Q36" s="34">
        <v>28.22</v>
      </c>
      <c r="R36" s="34"/>
      <c r="S36" s="5"/>
      <c r="T36" s="5"/>
      <c r="U36" s="5"/>
      <c r="V36" s="5"/>
      <c r="W36" s="12"/>
      <c r="X36" s="5"/>
      <c r="Y36" s="5"/>
      <c r="Z36" s="5"/>
      <c r="AA36" s="5"/>
      <c r="AB36" s="5"/>
      <c r="AC36" s="5"/>
      <c r="AD36" s="5"/>
      <c r="AE36" s="5"/>
    </row>
    <row r="37" spans="1:31" ht="15.75" customHeight="1" hidden="1" thickTop="1">
      <c r="A37" s="9"/>
      <c r="B37" s="12">
        <v>76</v>
      </c>
      <c r="C37" s="12" t="s">
        <v>58</v>
      </c>
      <c r="D37" s="26" t="s">
        <v>204</v>
      </c>
      <c r="E37" s="47"/>
      <c r="F37" s="31" t="s">
        <v>110</v>
      </c>
      <c r="G37" s="12"/>
      <c r="H37" s="31" t="s">
        <v>65</v>
      </c>
      <c r="I37" s="22"/>
      <c r="J37" s="22"/>
      <c r="K37" s="13"/>
      <c r="L37" s="114">
        <f>(P37*60+Q37)/86400</f>
        <v>0</v>
      </c>
      <c r="M37" s="122">
        <f>ROUNDDOWN(L37*86400/3,3)</f>
        <v>0</v>
      </c>
      <c r="N37" s="124"/>
      <c r="O37" s="9"/>
      <c r="P37" s="6"/>
      <c r="Q37" s="34"/>
      <c r="R37" s="34"/>
      <c r="S37" s="5"/>
      <c r="T37" s="5"/>
      <c r="U37" s="5"/>
      <c r="V37" s="5"/>
      <c r="W37" s="12"/>
      <c r="X37" s="5"/>
      <c r="Y37" s="5"/>
      <c r="Z37" s="5"/>
      <c r="AA37" s="5"/>
      <c r="AB37" s="5"/>
      <c r="AC37" s="5"/>
      <c r="AD37" s="5"/>
      <c r="AE37" s="5"/>
    </row>
    <row r="38" spans="1:31" ht="15.75" customHeight="1" hidden="1" thickBot="1">
      <c r="A38" s="63"/>
      <c r="B38" s="64">
        <v>73</v>
      </c>
      <c r="C38" s="64" t="s">
        <v>59</v>
      </c>
      <c r="D38" s="65" t="s">
        <v>203</v>
      </c>
      <c r="E38" s="111"/>
      <c r="F38" s="67" t="s">
        <v>110</v>
      </c>
      <c r="G38" s="64"/>
      <c r="H38" s="67" t="s">
        <v>65</v>
      </c>
      <c r="I38" s="70"/>
      <c r="J38" s="70"/>
      <c r="K38" s="115"/>
      <c r="L38" s="112">
        <f>(P38*60+Q38)/86400</f>
        <v>0</v>
      </c>
      <c r="M38" s="196">
        <f>ROUNDDOWN(L38*86400/3,3)</f>
        <v>0</v>
      </c>
      <c r="N38" s="124"/>
      <c r="O38" s="9"/>
      <c r="P38" s="6"/>
      <c r="Q38" s="34"/>
      <c r="R38" s="34"/>
      <c r="S38" s="5"/>
      <c r="T38" s="5"/>
      <c r="U38" s="5"/>
      <c r="V38" s="5"/>
      <c r="W38" s="12"/>
      <c r="X38" s="5"/>
      <c r="Y38" s="5"/>
      <c r="Z38" s="5"/>
      <c r="AA38" s="5"/>
      <c r="AB38" s="5"/>
      <c r="AC38" s="5"/>
      <c r="AD38" s="5"/>
      <c r="AE38" s="5"/>
    </row>
    <row r="39" spans="12:14" ht="13.5" thickTop="1">
      <c r="L39" s="80"/>
      <c r="M39" s="104"/>
      <c r="N39" s="125"/>
    </row>
    <row r="41" spans="2:9" ht="12.75">
      <c r="B41" s="97"/>
      <c r="H41" s="120" t="s">
        <v>225</v>
      </c>
      <c r="I41" s="120" t="s">
        <v>47</v>
      </c>
    </row>
    <row r="42" spans="2:9" ht="12.75">
      <c r="B42" s="97"/>
      <c r="H42" s="120" t="s">
        <v>226</v>
      </c>
      <c r="I42" s="120" t="s">
        <v>70</v>
      </c>
    </row>
    <row r="43" spans="8:9" ht="12.75">
      <c r="H43" s="120" t="s">
        <v>227</v>
      </c>
      <c r="I43" s="120" t="s">
        <v>71</v>
      </c>
    </row>
    <row r="47" spans="1:15" ht="12.75">
      <c r="A47" s="231" t="s">
        <v>48</v>
      </c>
      <c r="B47" s="231"/>
      <c r="C47" s="231"/>
      <c r="D47" s="231"/>
      <c r="L47" s="239" t="s">
        <v>49</v>
      </c>
      <c r="M47" s="239"/>
      <c r="N47" s="239"/>
      <c r="O47" s="239"/>
    </row>
  </sheetData>
  <sheetProtection/>
  <mergeCells count="7">
    <mergeCell ref="A1:O1"/>
    <mergeCell ref="A2:O2"/>
    <mergeCell ref="A3:D3"/>
    <mergeCell ref="H3:O3"/>
    <mergeCell ref="C4:J4"/>
    <mergeCell ref="A47:D47"/>
    <mergeCell ref="L47:O47"/>
  </mergeCells>
  <printOptions/>
  <pageMargins left="0.5905511811023623" right="0.3937007874015748" top="0.3937007874015748" bottom="0.3937007874015748" header="0.5118110236220472" footer="0.11811023622047245"/>
  <pageSetup horizontalDpi="600" verticalDpi="600" orientation="portrait" paperSize="9" r:id="rId2"/>
  <colBreaks count="1" manualBreakCount="1">
    <brk id="13" max="4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>
    <tabColor rgb="FFFF0000"/>
  </sheetPr>
  <dimension ref="A1:AE26"/>
  <sheetViews>
    <sheetView view="pageBreakPreview" zoomScale="115" zoomScaleSheetLayoutView="115" workbookViewId="0" topLeftCell="A7">
      <selection activeCell="M6" sqref="M6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5.421875" style="1" customWidth="1"/>
    <col min="5" max="5" width="7.28125" style="1" hidden="1" customWidth="1"/>
    <col min="6" max="6" width="7.28125" style="1" customWidth="1"/>
    <col min="7" max="7" width="9.8515625" style="1" hidden="1" customWidth="1"/>
    <col min="8" max="8" width="22.8515625" style="1" customWidth="1"/>
    <col min="9" max="9" width="24.421875" style="1" hidden="1" customWidth="1"/>
    <col min="10" max="10" width="14.7109375" style="1" hidden="1" customWidth="1"/>
    <col min="11" max="11" width="0.71875" style="1" customWidth="1"/>
    <col min="12" max="12" width="6.8515625" style="1" customWidth="1"/>
    <col min="13" max="13" width="7.28125" style="105" customWidth="1"/>
    <col min="14" max="14" width="6.7109375" style="105" hidden="1" customWidth="1"/>
    <col min="15" max="15" width="7.8515625" style="1" hidden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8.5" customHeight="1">
      <c r="A1" s="228" t="s">
        <v>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23.25" customHeight="1">
      <c r="A2" s="229" t="s">
        <v>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27.75" customHeight="1">
      <c r="A3" s="230" t="s">
        <v>22</v>
      </c>
      <c r="B3" s="230"/>
      <c r="C3" s="230"/>
      <c r="D3" s="230"/>
      <c r="E3" s="24"/>
      <c r="F3" s="24"/>
      <c r="G3" s="24"/>
      <c r="H3" s="237" t="s">
        <v>207</v>
      </c>
      <c r="I3" s="237"/>
      <c r="J3" s="237"/>
      <c r="K3" s="237"/>
      <c r="L3" s="237"/>
      <c r="M3" s="237"/>
      <c r="N3" s="237"/>
      <c r="O3" s="237"/>
    </row>
    <row r="4" spans="2:31" ht="25.5" customHeight="1">
      <c r="B4" s="29"/>
      <c r="C4" s="227" t="s">
        <v>115</v>
      </c>
      <c r="D4" s="227"/>
      <c r="E4" s="227"/>
      <c r="F4" s="227"/>
      <c r="G4" s="227"/>
      <c r="H4" s="227"/>
      <c r="I4" s="227"/>
      <c r="J4" s="227"/>
      <c r="K4" s="29"/>
      <c r="L4" s="33" t="s">
        <v>35</v>
      </c>
      <c r="M4" s="103"/>
      <c r="N4" s="103"/>
      <c r="O4" s="29"/>
      <c r="P4" s="6"/>
      <c r="Q4" s="1" t="s">
        <v>31</v>
      </c>
      <c r="S4" s="5"/>
      <c r="T4" s="5"/>
      <c r="U4" s="5"/>
      <c r="V4" s="5"/>
      <c r="W4" s="12"/>
      <c r="X4" s="5"/>
      <c r="Y4" s="5"/>
      <c r="Z4" s="5"/>
      <c r="AA4" s="5"/>
      <c r="AB4" s="5"/>
      <c r="AC4" s="5"/>
      <c r="AD4" s="5"/>
      <c r="AE4" s="5"/>
    </row>
    <row r="5" spans="1:31" ht="11.25" customHeight="1" thickBot="1">
      <c r="A5" s="2" t="s">
        <v>4</v>
      </c>
      <c r="B5" s="2" t="s">
        <v>0</v>
      </c>
      <c r="C5" s="20" t="s">
        <v>6</v>
      </c>
      <c r="D5" s="2" t="s">
        <v>2</v>
      </c>
      <c r="E5" s="2"/>
      <c r="F5" s="2" t="s">
        <v>194</v>
      </c>
      <c r="G5" s="2"/>
      <c r="H5" s="2" t="s">
        <v>40</v>
      </c>
      <c r="I5" s="2"/>
      <c r="J5" s="2" t="s">
        <v>7</v>
      </c>
      <c r="K5" s="2"/>
      <c r="L5" s="21" t="s">
        <v>3</v>
      </c>
      <c r="M5" s="2" t="s">
        <v>8</v>
      </c>
      <c r="N5" s="2" t="s">
        <v>12</v>
      </c>
      <c r="O5" s="2" t="s">
        <v>5</v>
      </c>
      <c r="P5" s="6"/>
      <c r="Q5" s="34"/>
      <c r="R5" s="34"/>
      <c r="S5" s="5"/>
      <c r="T5" s="5"/>
      <c r="U5" s="5"/>
      <c r="V5" s="5"/>
      <c r="W5" s="12"/>
      <c r="X5" s="5"/>
      <c r="Y5" s="5"/>
      <c r="Z5" s="5"/>
      <c r="AA5" s="5"/>
      <c r="AB5" s="5"/>
      <c r="AC5" s="5"/>
      <c r="AD5" s="5"/>
      <c r="AE5" s="5"/>
    </row>
    <row r="6" spans="1:31" ht="15.75" customHeight="1" thickBot="1" thickTop="1">
      <c r="A6" s="136">
        <v>1</v>
      </c>
      <c r="B6" s="137">
        <v>100</v>
      </c>
      <c r="C6" s="137" t="s">
        <v>58</v>
      </c>
      <c r="D6" s="138" t="s">
        <v>92</v>
      </c>
      <c r="E6" s="139"/>
      <c r="F6" s="137">
        <v>40</v>
      </c>
      <c r="G6" s="140"/>
      <c r="H6" s="137" t="s">
        <v>64</v>
      </c>
      <c r="I6" s="137"/>
      <c r="J6" s="147"/>
      <c r="K6" s="159"/>
      <c r="L6" s="188">
        <f>(P6*60+Q6)/86400</f>
        <v>0.003671064814814815</v>
      </c>
      <c r="M6" s="197">
        <f>ROUNDDOWN(L6*86400/6,3)</f>
        <v>52.863</v>
      </c>
      <c r="N6" s="123">
        <f>(L6-L$6)*86400</f>
        <v>0</v>
      </c>
      <c r="O6" s="50" t="str">
        <f>IF(L6&lt;=88.5,"КМС",IF(L6&lt;=95.5,"I разр.",IF(L6&lt;=103,"II разр.",IF(L6&lt;=111,"III разр.",IF(L6&lt;=117,"I юн.",IF(L6&lt;=124,"II юн.",IF(L6&lt;=130,"III юн.","")))))))</f>
        <v>КМС</v>
      </c>
      <c r="P6" s="6">
        <v>5</v>
      </c>
      <c r="Q6" s="34">
        <v>17.18</v>
      </c>
      <c r="R6" s="34"/>
      <c r="S6" s="5"/>
      <c r="T6" s="5"/>
      <c r="U6" s="5"/>
      <c r="V6" s="5"/>
      <c r="W6" s="12"/>
      <c r="X6" s="5"/>
      <c r="Y6" s="5"/>
      <c r="Z6" s="5"/>
      <c r="AA6" s="5"/>
      <c r="AB6" s="5"/>
      <c r="AC6" s="5"/>
      <c r="AD6" s="5"/>
      <c r="AE6" s="5"/>
    </row>
    <row r="7" spans="1:31" ht="15.75" customHeight="1" thickTop="1">
      <c r="A7" s="145">
        <v>1</v>
      </c>
      <c r="B7" s="49">
        <v>102</v>
      </c>
      <c r="C7" s="49" t="s">
        <v>58</v>
      </c>
      <c r="D7" s="78" t="s">
        <v>90</v>
      </c>
      <c r="E7" s="94"/>
      <c r="F7" s="60">
        <v>45</v>
      </c>
      <c r="G7" s="49"/>
      <c r="H7" s="60" t="s">
        <v>67</v>
      </c>
      <c r="I7" s="73"/>
      <c r="J7" s="73"/>
      <c r="K7" s="157"/>
      <c r="L7" s="189">
        <f>(P7*60+Q7)/86400</f>
        <v>0.0038972222222222225</v>
      </c>
      <c r="M7" s="195">
        <f>ROUNDDOWN(L7*86400/6,3)</f>
        <v>56.12</v>
      </c>
      <c r="N7" s="124">
        <f>(L7-L$6)*86400</f>
        <v>19.540000000000013</v>
      </c>
      <c r="O7" s="9" t="str">
        <f>IF(L7&lt;=88.5,"КМС",IF(L7&lt;=95.5,"I разр.",IF(L7&lt;=103,"II разр.",IF(L7&lt;=111,"III разр.",IF(L7&lt;=117,"I юн.",IF(L7&lt;=124,"II юн.",IF(L7&lt;=130,"III юн.","")))))))</f>
        <v>КМС</v>
      </c>
      <c r="P7" s="6">
        <v>5</v>
      </c>
      <c r="Q7" s="34">
        <v>36.72</v>
      </c>
      <c r="R7" s="102"/>
      <c r="S7" s="5"/>
      <c r="T7" s="5"/>
      <c r="U7" s="5"/>
      <c r="V7" s="5"/>
      <c r="W7" s="12"/>
      <c r="X7" s="5"/>
      <c r="Y7" s="5"/>
      <c r="Z7" s="5"/>
      <c r="AA7" s="5"/>
      <c r="AB7" s="5"/>
      <c r="AC7" s="5"/>
      <c r="AD7" s="5"/>
      <c r="AE7" s="5"/>
    </row>
    <row r="8" spans="1:31" ht="15.75" customHeight="1" thickBot="1">
      <c r="A8" s="63">
        <v>2</v>
      </c>
      <c r="B8" s="64">
        <v>101</v>
      </c>
      <c r="C8" s="64" t="s">
        <v>59</v>
      </c>
      <c r="D8" s="65" t="s">
        <v>91</v>
      </c>
      <c r="E8" s="111"/>
      <c r="F8" s="67">
        <v>45</v>
      </c>
      <c r="G8" s="64"/>
      <c r="H8" s="67" t="s">
        <v>62</v>
      </c>
      <c r="I8" s="70"/>
      <c r="J8" s="70"/>
      <c r="K8" s="115"/>
      <c r="L8" s="112">
        <f>(P8*60+Q8)/86400</f>
        <v>0.003998032407407408</v>
      </c>
      <c r="M8" s="196">
        <f>ROUNDDOWN(L8*86400/6,3)</f>
        <v>57.571</v>
      </c>
      <c r="N8" s="124">
        <f>(L8-L$6)*86400</f>
        <v>28.250000000000007</v>
      </c>
      <c r="O8" s="9" t="str">
        <f>IF(L8&lt;=88.5,"КМС",IF(L8&lt;=95.5,"I разр.",IF(L8&lt;=103,"II разр.",IF(L8&lt;=111,"III разр.",IF(L8&lt;=117,"I юн.",IF(L8&lt;=124,"II юн.",IF(L8&lt;=130,"III юн.","")))))))</f>
        <v>КМС</v>
      </c>
      <c r="P8" s="6">
        <v>5</v>
      </c>
      <c r="Q8" s="34">
        <v>45.43</v>
      </c>
      <c r="R8" s="34"/>
      <c r="S8" s="5"/>
      <c r="T8" s="5"/>
      <c r="U8" s="5"/>
      <c r="V8" s="5"/>
      <c r="W8" s="12"/>
      <c r="X8" s="5"/>
      <c r="Y8" s="5"/>
      <c r="Z8" s="5"/>
      <c r="AA8" s="5"/>
      <c r="AB8" s="5"/>
      <c r="AC8" s="5"/>
      <c r="AD8" s="5"/>
      <c r="AE8" s="5"/>
    </row>
    <row r="9" spans="1:31" ht="15.75" customHeight="1" thickTop="1">
      <c r="A9" s="145">
        <v>1</v>
      </c>
      <c r="B9" s="49">
        <v>105</v>
      </c>
      <c r="C9" s="49" t="s">
        <v>58</v>
      </c>
      <c r="D9" s="78" t="s">
        <v>87</v>
      </c>
      <c r="E9" s="94"/>
      <c r="F9" s="49">
        <v>50</v>
      </c>
      <c r="G9" s="49"/>
      <c r="H9" s="49" t="s">
        <v>67</v>
      </c>
      <c r="I9" s="73"/>
      <c r="J9" s="73"/>
      <c r="K9" s="157"/>
      <c r="L9" s="189">
        <f>(P9*60+Q9)/86400</f>
        <v>0.0035108796296296294</v>
      </c>
      <c r="M9" s="195">
        <f>ROUNDDOWN(L9*86400/6,3)</f>
        <v>50.556</v>
      </c>
      <c r="N9" s="124">
        <f>(L9-L$6)*86400</f>
        <v>-13.840000000000028</v>
      </c>
      <c r="O9" s="9" t="str">
        <f>IF(L9&lt;=88.5,"КМС",IF(L9&lt;=95.5,"I разр.",IF(L9&lt;=103,"II разр.",IF(L9&lt;=111,"III разр.",IF(L9&lt;=117,"I юн.",IF(L9&lt;=124,"II юн.",IF(L9&lt;=130,"III юн.","")))))))</f>
        <v>КМС</v>
      </c>
      <c r="P9" s="6">
        <v>5</v>
      </c>
      <c r="Q9" s="34">
        <v>3.34</v>
      </c>
      <c r="R9" s="34"/>
      <c r="S9" s="5"/>
      <c r="T9" s="5"/>
      <c r="U9" s="5"/>
      <c r="V9" s="5"/>
      <c r="W9" s="12"/>
      <c r="X9" s="5"/>
      <c r="Y9" s="5"/>
      <c r="Z9" s="5"/>
      <c r="AA9" s="5"/>
      <c r="AB9" s="5"/>
      <c r="AC9" s="5"/>
      <c r="AD9" s="5"/>
      <c r="AE9" s="5"/>
    </row>
    <row r="10" spans="1:31" ht="15.75" customHeight="1">
      <c r="A10" s="9">
        <v>2</v>
      </c>
      <c r="B10" s="12">
        <v>104</v>
      </c>
      <c r="C10" s="12" t="s">
        <v>59</v>
      </c>
      <c r="D10" s="30" t="s">
        <v>86</v>
      </c>
      <c r="E10" s="47"/>
      <c r="F10" s="31">
        <v>50</v>
      </c>
      <c r="G10" s="12"/>
      <c r="H10" s="31" t="s">
        <v>94</v>
      </c>
      <c r="I10" s="22"/>
      <c r="J10" s="22"/>
      <c r="K10" s="13"/>
      <c r="L10" s="114">
        <f>(P10*60+Q10)/86400</f>
        <v>0.0037092592592592594</v>
      </c>
      <c r="M10" s="122">
        <f>ROUNDDOWN(L10*86400/6,3)</f>
        <v>53.413</v>
      </c>
      <c r="N10" s="124">
        <f>(L10-L$6)*86400</f>
        <v>3.299999999999999</v>
      </c>
      <c r="O10" s="9" t="str">
        <f>IF(L10&lt;=88.5,"КМС",IF(L10&lt;=95.5,"I разр.",IF(L10&lt;=103,"II разр.",IF(L10&lt;=111,"III разр.",IF(L10&lt;=117,"I юн.",IF(L10&lt;=124,"II юн.",IF(L10&lt;=130,"III юн.","")))))))</f>
        <v>КМС</v>
      </c>
      <c r="P10" s="6">
        <v>5</v>
      </c>
      <c r="Q10" s="34">
        <v>20.48</v>
      </c>
      <c r="R10" s="34"/>
      <c r="S10" s="5"/>
      <c r="T10" s="5"/>
      <c r="U10" s="5"/>
      <c r="V10" s="5"/>
      <c r="W10" s="12"/>
      <c r="X10" s="5"/>
      <c r="Y10" s="5"/>
      <c r="Z10" s="5"/>
      <c r="AA10" s="5"/>
      <c r="AB10" s="5"/>
      <c r="AC10" s="5"/>
      <c r="AD10" s="5"/>
      <c r="AE10" s="5"/>
    </row>
    <row r="11" spans="1:31" ht="15.75" customHeight="1" thickBot="1">
      <c r="A11" s="63">
        <v>3</v>
      </c>
      <c r="B11" s="64">
        <v>103</v>
      </c>
      <c r="C11" s="64" t="s">
        <v>58</v>
      </c>
      <c r="D11" s="69" t="s">
        <v>89</v>
      </c>
      <c r="E11" s="111"/>
      <c r="F11" s="64">
        <v>50</v>
      </c>
      <c r="G11" s="64"/>
      <c r="H11" s="64" t="s">
        <v>62</v>
      </c>
      <c r="I11" s="70"/>
      <c r="J11" s="70"/>
      <c r="K11" s="115"/>
      <c r="L11" s="112">
        <f>(P11*60+Q11)/86400</f>
        <v>0.004147800925925926</v>
      </c>
      <c r="M11" s="196">
        <f>ROUNDDOWN(L11*86400/6,3)</f>
        <v>59.728</v>
      </c>
      <c r="N11" s="124">
        <f>(L11-L$6)*86400</f>
        <v>41.19000000000002</v>
      </c>
      <c r="O11" s="9" t="str">
        <f>IF(L11&lt;=88.5,"КМС",IF(L11&lt;=95.5,"I разр.",IF(L11&lt;=103,"II разр.",IF(L11&lt;=111,"III разр.",IF(L11&lt;=117,"I юн.",IF(L11&lt;=124,"II юн.",IF(L11&lt;=130,"III юн.","")))))))</f>
        <v>КМС</v>
      </c>
      <c r="P11" s="6">
        <v>5</v>
      </c>
      <c r="Q11" s="34">
        <v>58.37</v>
      </c>
      <c r="R11" s="34"/>
      <c r="S11" s="5"/>
      <c r="T11" s="5"/>
      <c r="U11" s="5"/>
      <c r="V11" s="5"/>
      <c r="W11" s="12"/>
      <c r="X11" s="5"/>
      <c r="Y11" s="5"/>
      <c r="Z11" s="5"/>
      <c r="AA11" s="5"/>
      <c r="AB11" s="5"/>
      <c r="AC11" s="5"/>
      <c r="AD11" s="5"/>
      <c r="AE11" s="5"/>
    </row>
    <row r="12" spans="1:31" ht="15.75" customHeight="1" thickBot="1" thickTop="1">
      <c r="A12" s="136">
        <v>1</v>
      </c>
      <c r="B12" s="137">
        <v>106</v>
      </c>
      <c r="C12" s="137" t="s">
        <v>59</v>
      </c>
      <c r="D12" s="158" t="s">
        <v>88</v>
      </c>
      <c r="E12" s="187"/>
      <c r="F12" s="140">
        <v>55</v>
      </c>
      <c r="G12" s="137"/>
      <c r="H12" s="140" t="s">
        <v>64</v>
      </c>
      <c r="I12" s="147"/>
      <c r="J12" s="147"/>
      <c r="K12" s="159"/>
      <c r="L12" s="188">
        <f>(P12*60+Q12)/86400</f>
        <v>0.0044787037037037035</v>
      </c>
      <c r="M12" s="197">
        <f>ROUNDDOWN(L12*86400/6,3)</f>
        <v>64.493</v>
      </c>
      <c r="N12" s="124">
        <f>(L12-L$6)*86400</f>
        <v>69.77999999999997</v>
      </c>
      <c r="O12" s="9" t="str">
        <f>IF(L12&lt;=88.5,"КМС",IF(L12&lt;=95.5,"I разр.",IF(L12&lt;=103,"II разр.",IF(L12&lt;=111,"III разр.",IF(L12&lt;=117,"I юн.",IF(L12&lt;=124,"II юн.",IF(L12&lt;=130,"III юн.","")))))))</f>
        <v>КМС</v>
      </c>
      <c r="P12" s="6">
        <v>6</v>
      </c>
      <c r="Q12" s="34">
        <v>26.96</v>
      </c>
      <c r="R12" s="34"/>
      <c r="S12" s="5"/>
      <c r="T12" s="5"/>
      <c r="U12" s="5"/>
      <c r="V12" s="5"/>
      <c r="W12" s="12"/>
      <c r="X12" s="5"/>
      <c r="Y12" s="5"/>
      <c r="Z12" s="5"/>
      <c r="AA12" s="5"/>
      <c r="AB12" s="5"/>
      <c r="AC12" s="5"/>
      <c r="AD12" s="5"/>
      <c r="AE12" s="5"/>
    </row>
    <row r="13" spans="1:31" ht="15.75" customHeight="1" thickTop="1">
      <c r="A13" s="145">
        <v>1</v>
      </c>
      <c r="B13" s="49">
        <v>109</v>
      </c>
      <c r="C13" s="49" t="s">
        <v>58</v>
      </c>
      <c r="D13" s="78" t="s">
        <v>83</v>
      </c>
      <c r="E13" s="94"/>
      <c r="F13" s="49">
        <v>60</v>
      </c>
      <c r="G13" s="49"/>
      <c r="H13" s="49" t="s">
        <v>63</v>
      </c>
      <c r="I13" s="73"/>
      <c r="J13" s="73"/>
      <c r="K13" s="157"/>
      <c r="L13" s="189">
        <f>(P13*60+Q13)/86400</f>
        <v>0.004156712962962963</v>
      </c>
      <c r="M13" s="195">
        <f>ROUNDDOWN(L13*86400/6,3)</f>
        <v>59.856</v>
      </c>
      <c r="N13" s="124">
        <f>(L13-L$6)*86400</f>
        <v>41.95999999999997</v>
      </c>
      <c r="O13" s="9" t="s">
        <v>45</v>
      </c>
      <c r="P13" s="6">
        <v>5</v>
      </c>
      <c r="Q13" s="34">
        <v>59.14</v>
      </c>
      <c r="R13" s="34"/>
      <c r="S13" s="5"/>
      <c r="T13" s="5"/>
      <c r="U13" s="5"/>
      <c r="V13" s="5"/>
      <c r="W13" s="12"/>
      <c r="X13" s="5"/>
      <c r="Y13" s="5"/>
      <c r="Z13" s="5"/>
      <c r="AA13" s="5"/>
      <c r="AB13" s="5"/>
      <c r="AC13" s="5"/>
      <c r="AD13" s="5"/>
      <c r="AE13" s="5"/>
    </row>
    <row r="14" spans="1:31" ht="15.75" customHeight="1">
      <c r="A14" s="9">
        <v>2</v>
      </c>
      <c r="B14" s="12">
        <v>107</v>
      </c>
      <c r="C14" s="12" t="s">
        <v>58</v>
      </c>
      <c r="D14" s="26" t="s">
        <v>82</v>
      </c>
      <c r="E14" s="47"/>
      <c r="F14" s="12">
        <v>60</v>
      </c>
      <c r="G14" s="12"/>
      <c r="H14" s="12" t="s">
        <v>64</v>
      </c>
      <c r="I14" s="22"/>
      <c r="J14" s="22"/>
      <c r="K14" s="13"/>
      <c r="L14" s="114">
        <f>(P14*60+Q14)/86400</f>
        <v>0.004293981481481481</v>
      </c>
      <c r="M14" s="122">
        <f>ROUNDDOWN(L14*86400/6,3)</f>
        <v>61.833</v>
      </c>
      <c r="N14" s="124"/>
      <c r="O14" s="9"/>
      <c r="P14" s="6">
        <v>6</v>
      </c>
      <c r="Q14" s="34">
        <v>11</v>
      </c>
      <c r="R14" s="34"/>
      <c r="S14" s="5"/>
      <c r="T14" s="5"/>
      <c r="U14" s="5"/>
      <c r="V14" s="5"/>
      <c r="W14" s="12"/>
      <c r="X14" s="5"/>
      <c r="Y14" s="5"/>
      <c r="Z14" s="5"/>
      <c r="AA14" s="5"/>
      <c r="AB14" s="5"/>
      <c r="AC14" s="5"/>
      <c r="AD14" s="5"/>
      <c r="AE14" s="5"/>
    </row>
    <row r="15" spans="1:31" ht="15.75" customHeight="1">
      <c r="A15" s="9">
        <v>3</v>
      </c>
      <c r="B15" s="12">
        <v>108</v>
      </c>
      <c r="C15" s="12" t="s">
        <v>59</v>
      </c>
      <c r="D15" s="30" t="s">
        <v>84</v>
      </c>
      <c r="E15" s="54"/>
      <c r="F15" s="31">
        <v>60</v>
      </c>
      <c r="G15" s="31"/>
      <c r="H15" s="31" t="s">
        <v>62</v>
      </c>
      <c r="I15" s="12"/>
      <c r="J15" s="22"/>
      <c r="K15" s="13"/>
      <c r="L15" s="114">
        <f>(P15*60+Q15)/86400</f>
        <v>0.004301736111111111</v>
      </c>
      <c r="M15" s="122">
        <f>ROUNDDOWN(L15*86400/6,3)</f>
        <v>61.945</v>
      </c>
      <c r="N15" s="124">
        <f>(L15-L$6)*86400</f>
        <v>54.489999999999995</v>
      </c>
      <c r="O15" s="9" t="str">
        <f>IF(L15&lt;=88.5,"КМС",IF(L15&lt;=95.5,"I разр.",IF(L15&lt;=103,"II разр.",IF(L15&lt;=111,"III разр.",IF(L15&lt;=117,"I юн.",IF(L15&lt;=124,"II юн.",IF(L15&lt;=130,"III юн.","")))))))</f>
        <v>КМС</v>
      </c>
      <c r="P15" s="6">
        <v>6</v>
      </c>
      <c r="Q15" s="34">
        <v>11.67</v>
      </c>
      <c r="R15" s="34"/>
      <c r="S15" s="5"/>
      <c r="T15" s="5"/>
      <c r="U15" s="5"/>
      <c r="V15" s="5"/>
      <c r="W15" s="12"/>
      <c r="X15" s="5"/>
      <c r="Y15" s="5"/>
      <c r="Z15" s="5"/>
      <c r="AA15" s="5"/>
      <c r="AB15" s="5"/>
      <c r="AC15" s="5"/>
      <c r="AD15" s="5"/>
      <c r="AE15" s="5"/>
    </row>
    <row r="16" spans="1:31" ht="15.75" customHeight="1" thickBot="1">
      <c r="A16" s="63">
        <v>4</v>
      </c>
      <c r="B16" s="64">
        <v>110</v>
      </c>
      <c r="C16" s="64" t="s">
        <v>59</v>
      </c>
      <c r="D16" s="65" t="s">
        <v>85</v>
      </c>
      <c r="E16" s="111"/>
      <c r="F16" s="67">
        <v>60</v>
      </c>
      <c r="G16" s="64"/>
      <c r="H16" s="67" t="s">
        <v>64</v>
      </c>
      <c r="I16" s="70"/>
      <c r="J16" s="70"/>
      <c r="K16" s="115"/>
      <c r="L16" s="112">
        <f>(P16*60+Q16)/86400</f>
        <v>0.004356597222222223</v>
      </c>
      <c r="M16" s="196">
        <f>ROUNDDOWN(L16*86400/6,3)</f>
        <v>62.735</v>
      </c>
      <c r="N16" s="124">
        <f>(L16-L$6)*86400</f>
        <v>59.230000000000025</v>
      </c>
      <c r="O16" s="9" t="str">
        <f>IF(L16&lt;=88.5,"КМС",IF(L16&lt;=95.5,"I разр.",IF(L16&lt;=103,"II разр.",IF(L16&lt;=111,"III разр.",IF(L16&lt;=117,"I юн.",IF(L16&lt;=124,"II юн.",IF(L16&lt;=130,"III юн.","")))))))</f>
        <v>КМС</v>
      </c>
      <c r="P16" s="6">
        <v>6</v>
      </c>
      <c r="Q16" s="34">
        <v>16.41</v>
      </c>
      <c r="R16" s="34"/>
      <c r="S16" s="5"/>
      <c r="T16" s="5"/>
      <c r="U16" s="5"/>
      <c r="V16" s="5"/>
      <c r="W16" s="12"/>
      <c r="X16" s="5"/>
      <c r="Y16" s="5"/>
      <c r="Z16" s="5"/>
      <c r="AA16" s="5"/>
      <c r="AB16" s="5"/>
      <c r="AC16" s="5"/>
      <c r="AD16" s="5"/>
      <c r="AE16" s="5"/>
    </row>
    <row r="17" spans="1:31" ht="15.75" customHeight="1" thickBot="1" thickTop="1">
      <c r="A17" s="136">
        <v>1</v>
      </c>
      <c r="B17" s="137">
        <v>111</v>
      </c>
      <c r="C17" s="137" t="s">
        <v>59</v>
      </c>
      <c r="D17" s="158" t="s">
        <v>79</v>
      </c>
      <c r="E17" s="187"/>
      <c r="F17" s="140">
        <v>65</v>
      </c>
      <c r="G17" s="137"/>
      <c r="H17" s="140" t="s">
        <v>63</v>
      </c>
      <c r="I17" s="147"/>
      <c r="J17" s="147"/>
      <c r="K17" s="159"/>
      <c r="L17" s="188">
        <f>(P17*60+Q17)/86400</f>
        <v>0.003916550925925926</v>
      </c>
      <c r="M17" s="197">
        <f>ROUNDDOWN(L17*86400/6,3)</f>
        <v>56.398</v>
      </c>
      <c r="N17" s="124">
        <f>(L17-L$6)*86400</f>
        <v>21.209999999999976</v>
      </c>
      <c r="O17" s="9" t="str">
        <f>IF(L17&lt;=88.5,"КМС",IF(L17&lt;=95.5,"I разр.",IF(L17&lt;=103,"II разр.",IF(L17&lt;=111,"III разр.",IF(L17&lt;=117,"I юн.",IF(L17&lt;=124,"II юн.",IF(L17&lt;=130,"III юн.","")))))))</f>
        <v>КМС</v>
      </c>
      <c r="P17" s="6">
        <v>5</v>
      </c>
      <c r="Q17" s="34">
        <v>38.39</v>
      </c>
      <c r="R17" s="34"/>
      <c r="S17" s="5"/>
      <c r="T17" s="5"/>
      <c r="U17" s="5"/>
      <c r="V17" s="5"/>
      <c r="W17" s="12"/>
      <c r="X17" s="5"/>
      <c r="Y17" s="5"/>
      <c r="Z17" s="5"/>
      <c r="AA17" s="5"/>
      <c r="AB17" s="5"/>
      <c r="AC17" s="5"/>
      <c r="AD17" s="5"/>
      <c r="AE17" s="5"/>
    </row>
    <row r="18" spans="12:14" ht="13.5" thickTop="1">
      <c r="L18" s="80"/>
      <c r="M18" s="104"/>
      <c r="N18" s="125"/>
    </row>
    <row r="20" spans="2:9" ht="12.75">
      <c r="B20" s="97"/>
      <c r="H20" s="120" t="s">
        <v>225</v>
      </c>
      <c r="I20" s="120" t="s">
        <v>47</v>
      </c>
    </row>
    <row r="21" spans="2:9" ht="12.75">
      <c r="B21" s="97"/>
      <c r="H21" s="120" t="s">
        <v>226</v>
      </c>
      <c r="I21" s="120" t="s">
        <v>70</v>
      </c>
    </row>
    <row r="22" spans="8:9" ht="12.75">
      <c r="H22" s="120" t="s">
        <v>227</v>
      </c>
      <c r="I22" s="120" t="s">
        <v>71</v>
      </c>
    </row>
    <row r="26" spans="1:15" ht="12.75">
      <c r="A26" s="231" t="s">
        <v>48</v>
      </c>
      <c r="B26" s="231"/>
      <c r="C26" s="231"/>
      <c r="D26" s="231"/>
      <c r="L26" s="239" t="s">
        <v>49</v>
      </c>
      <c r="M26" s="239"/>
      <c r="N26" s="239"/>
      <c r="O26" s="239"/>
    </row>
  </sheetData>
  <sheetProtection/>
  <mergeCells count="7">
    <mergeCell ref="A1:O1"/>
    <mergeCell ref="A2:O2"/>
    <mergeCell ref="A3:D3"/>
    <mergeCell ref="H3:O3"/>
    <mergeCell ref="C4:J4"/>
    <mergeCell ref="A26:D26"/>
    <mergeCell ref="L26:O26"/>
  </mergeCells>
  <printOptions/>
  <pageMargins left="0.5905511811023623" right="0.3937007874015748" top="0.3937007874015748" bottom="0.3937007874015748" header="0.5118110236220472" footer="0.11811023622047245"/>
  <pageSetup horizontalDpi="600" verticalDpi="600" orientation="portrait" paperSize="9" r:id="rId2"/>
  <colBreaks count="1" manualBreakCount="1">
    <brk id="13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2013-12-22T11:09:14Z</cp:lastPrinted>
  <dcterms:created xsi:type="dcterms:W3CDTF">1996-10-08T23:32:33Z</dcterms:created>
  <dcterms:modified xsi:type="dcterms:W3CDTF">2013-12-22T11:10:55Z</dcterms:modified>
  <cp:category/>
  <cp:version/>
  <cp:contentType/>
  <cp:contentStatus/>
</cp:coreProperties>
</file>