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9"/>
  </bookViews>
  <sheets>
    <sheet name="500 m" sheetId="1" r:id="rId1"/>
    <sheet name="500 L" sheetId="2" r:id="rId2"/>
    <sheet name="1500 M" sheetId="3" r:id="rId3"/>
    <sheet name="1500 L" sheetId="4" r:id="rId4"/>
    <sheet name="5000 M" sheetId="5" r:id="rId5"/>
    <sheet name="1000 L" sheetId="6" r:id="rId6"/>
    <sheet name="1000 M" sheetId="7" r:id="rId7"/>
    <sheet name="1500-2 M" sheetId="8" r:id="rId8"/>
    <sheet name="3000 L" sheetId="9" r:id="rId9"/>
    <sheet name="3000 M" sheetId="10" r:id="rId10"/>
    <sheet name="10000 M" sheetId="11" r:id="rId11"/>
    <sheet name="const" sheetId="12" r:id="rId12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5">'1000 L'!#REF!</definedName>
    <definedName name="E" localSheetId="10">'10000 M'!#REF!</definedName>
    <definedName name="E" localSheetId="3">'1500 L'!#REF!</definedName>
    <definedName name="E" localSheetId="7">'1500-2 M'!#REF!</definedName>
    <definedName name="E" localSheetId="8">'3000 L'!#REF!</definedName>
    <definedName name="E" localSheetId="9">'3000 M'!#REF!</definedName>
    <definedName name="Men1000_1" localSheetId="6">'1000 M'!#REF!</definedName>
    <definedName name="Men1000_1" localSheetId="4">'5000 M'!#REF!</definedName>
    <definedName name="Men1000_1">'1500 M'!$B$6:$B$64</definedName>
    <definedName name="Men1000_2" localSheetId="6">'1000 M'!$B$6:$B$78</definedName>
    <definedName name="Men1000_2">'5000 M'!$B$6:$B$25</definedName>
    <definedName name="Men500_1">'500 m'!$B$6:$B$91</definedName>
    <definedName name="Men500_2">#REF!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5">'1000 L'!#REF!</definedName>
    <definedName name="Women1000_1" localSheetId="10">'10000 M'!#REF!</definedName>
    <definedName name="Women1000_1" localSheetId="7">'1500-2 M'!#REF!</definedName>
    <definedName name="Women1000_1" localSheetId="8">'3000 L'!#REF!</definedName>
    <definedName name="Women1000_1" localSheetId="9">'3000 M'!#REF!</definedName>
    <definedName name="Women1000_1">'1500 L'!$B$6:$B$26</definedName>
    <definedName name="Women1000_2" localSheetId="5">'1000 L'!$B$6:$B$27</definedName>
    <definedName name="Women1000_2" localSheetId="10">'10000 M'!$B$6:$B$21</definedName>
    <definedName name="Women1000_2" localSheetId="7">'1500-2 M'!$B$6:$B$20</definedName>
    <definedName name="Women1000_2" localSheetId="8">'3000 L'!$B$6:$B$19</definedName>
    <definedName name="Women1000_2" localSheetId="9">'3000 M'!$B$6:$B$59</definedName>
    <definedName name="Women1000_2">#REF!</definedName>
    <definedName name="Women500" localSheetId="1">'500 L'!#REF!</definedName>
    <definedName name="Women500_1">'500 L'!$B$6:$B$11</definedName>
    <definedName name="Women500_2">#REF!</definedName>
    <definedName name="_xlnm.Print_Titles" localSheetId="5">'1000 L'!$1:$3</definedName>
    <definedName name="_xlnm.Print_Titles" localSheetId="6">'1000 M'!$1:$3</definedName>
    <definedName name="_xlnm.Print_Titles" localSheetId="10">'10000 M'!$1:$3</definedName>
    <definedName name="_xlnm.Print_Titles" localSheetId="3">'1500 L'!$1:$3</definedName>
    <definedName name="_xlnm.Print_Titles" localSheetId="2">'1500 M'!$1:$3</definedName>
    <definedName name="_xlnm.Print_Titles" localSheetId="7">'1500-2 M'!$1:$3</definedName>
    <definedName name="_xlnm.Print_Titles" localSheetId="8">'3000 L'!$1:$3</definedName>
    <definedName name="_xlnm.Print_Titles" localSheetId="9">'3000 M'!$1:$3</definedName>
    <definedName name="_xlnm.Print_Titles" localSheetId="1">'500 L'!$1:$3</definedName>
    <definedName name="_xlnm.Print_Titles" localSheetId="0">'500 m'!$1:$3</definedName>
    <definedName name="_xlnm.Print_Titles" localSheetId="4">'5000 M'!$1:$3</definedName>
    <definedName name="_xlnm.Print_Area" localSheetId="5">'1000 L'!$A$1:$O$37</definedName>
    <definedName name="_xlnm.Print_Area" localSheetId="6">'1000 M'!$A$1:$O$87</definedName>
    <definedName name="_xlnm.Print_Area" localSheetId="10">'10000 M'!$A$1:$O$31</definedName>
    <definedName name="_xlnm.Print_Area" localSheetId="3">'1500 L'!$A$1:$O$38</definedName>
    <definedName name="_xlnm.Print_Area" localSheetId="2">'1500 M'!$A$1:$O$71</definedName>
    <definedName name="_xlnm.Print_Area" localSheetId="7">'1500-2 M'!$A$1:$O$29</definedName>
    <definedName name="_xlnm.Print_Area" localSheetId="8">'3000 L'!$A$1:$O$28</definedName>
    <definedName name="_xlnm.Print_Area" localSheetId="9">'3000 M'!$A$1:$O$68</definedName>
    <definedName name="_xlnm.Print_Area" localSheetId="1">'500 L'!$A$1:$N$36</definedName>
    <definedName name="_xlnm.Print_Area" localSheetId="0">'500 m'!$A$1:$O$98</definedName>
    <definedName name="_xlnm.Print_Area" localSheetId="4">'5000 M'!$A$1:$O$33</definedName>
  </definedNames>
  <calcPr fullCalcOnLoad="1"/>
</workbook>
</file>

<file path=xl/sharedStrings.xml><?xml version="1.0" encoding="utf-8"?>
<sst xmlns="http://schemas.openxmlformats.org/spreadsheetml/2006/main" count="1533" uniqueCount="256">
  <si>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</si>
  <si>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</si>
  <si>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</si>
  <si>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</si>
  <si>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</si>
  <si>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</si>
  <si>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</si>
  <si>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Очки</t>
  </si>
  <si>
    <t>500 метров</t>
  </si>
  <si>
    <t>Отст.</t>
  </si>
  <si>
    <t>Название соревнований</t>
  </si>
  <si>
    <t>строка1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</si>
  <si>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</si>
  <si>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</si>
  <si>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</si>
  <si>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</si>
  <si>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</si>
  <si>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</si>
  <si>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</si>
  <si>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</si>
  <si>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</si>
  <si>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</si>
  <si>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</si>
  <si>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</si>
  <si>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</si>
  <si>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</si>
  <si>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</si>
  <si>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</si>
  <si>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1000 метров</t>
  </si>
  <si>
    <t>Регион</t>
  </si>
  <si>
    <t>4.12,00</t>
  </si>
  <si>
    <t>7.10,00</t>
  </si>
  <si>
    <t>МС</t>
  </si>
  <si>
    <t>КМС</t>
  </si>
  <si>
    <r>
      <t>t льда: - 6,2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</si>
  <si>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Главный судья соревнований</t>
  </si>
  <si>
    <t>2.10,00</t>
  </si>
  <si>
    <t>Нижегородская область</t>
  </si>
  <si>
    <t>Санкт-Петербург</t>
  </si>
  <si>
    <r>
      <t>t льда: - 6,3</t>
    </r>
    <r>
      <rPr>
        <i/>
        <sz val="10"/>
        <rFont val="Calibri"/>
        <family val="2"/>
      </rPr>
      <t>°</t>
    </r>
    <r>
      <rPr>
        <i/>
        <sz val="10"/>
        <rFont val="Times New Roman"/>
        <family val="1"/>
      </rPr>
      <t>С</t>
    </r>
  </si>
  <si>
    <t>i</t>
  </si>
  <si>
    <t>o</t>
  </si>
  <si>
    <t>II разр.</t>
  </si>
  <si>
    <t>I разр.</t>
  </si>
  <si>
    <t>III разр.</t>
  </si>
  <si>
    <t>Логинов Сергей</t>
  </si>
  <si>
    <t>II юн.</t>
  </si>
  <si>
    <t>I юн.</t>
  </si>
  <si>
    <t>DQ</t>
  </si>
  <si>
    <t>DNS</t>
  </si>
  <si>
    <t>t воздуха: + 14,0°С</t>
  </si>
  <si>
    <t>Влажность: 36%</t>
  </si>
  <si>
    <t>Москва</t>
  </si>
  <si>
    <t>конькобежному спорту "Коломенский лед"</t>
  </si>
  <si>
    <t>05 - 07 апреля 2013г.</t>
  </si>
  <si>
    <t>05 апреля 2013г.</t>
  </si>
  <si>
    <t>06 апреля 2013г.</t>
  </si>
  <si>
    <t>07 апреля 2013г.</t>
  </si>
  <si>
    <t>t воздуха: + 14,6°С</t>
  </si>
  <si>
    <t>Влажность: 31%</t>
  </si>
  <si>
    <t>Баканов М.В.</t>
  </si>
  <si>
    <t>2 разр.</t>
  </si>
  <si>
    <t>1 разр.</t>
  </si>
  <si>
    <t>Мончегорск</t>
  </si>
  <si>
    <t>Могилев</t>
  </si>
  <si>
    <t>1500 метров</t>
  </si>
  <si>
    <t>М.В. Баканов</t>
  </si>
  <si>
    <t>Открытые Всероссийские соревнования по</t>
  </si>
  <si>
    <t>t воздуха: + 15°С</t>
  </si>
  <si>
    <t>Ветераны (мужчины)</t>
  </si>
  <si>
    <t>Ветараны (женщины)</t>
  </si>
  <si>
    <t>Березина Алла</t>
  </si>
  <si>
    <t>Пермь</t>
  </si>
  <si>
    <t>Епифанова Валентина</t>
  </si>
  <si>
    <t>Тверская область</t>
  </si>
  <si>
    <t>Макарова Ольга</t>
  </si>
  <si>
    <t>Челябинск</t>
  </si>
  <si>
    <t>Ульянычева Галина</t>
  </si>
  <si>
    <t>Воробьева Халида</t>
  </si>
  <si>
    <t>Красногорск</t>
  </si>
  <si>
    <t>Коваленко Лариса</t>
  </si>
  <si>
    <t>Ульяновск</t>
  </si>
  <si>
    <t>Бокарева Ирина</t>
  </si>
  <si>
    <t>Турковская Марина</t>
  </si>
  <si>
    <t>Попова Галина</t>
  </si>
  <si>
    <t>Украина</t>
  </si>
  <si>
    <t>Казанбаева Галина</t>
  </si>
  <si>
    <t>Чебоксары</t>
  </si>
  <si>
    <t>Епанешникова Татьяна</t>
  </si>
  <si>
    <t>Екатеринбург</t>
  </si>
  <si>
    <t>Жукова Людмила</t>
  </si>
  <si>
    <t>Бакалова Елена</t>
  </si>
  <si>
    <t>Полярные Зори</t>
  </si>
  <si>
    <t>Ермольева Оксана</t>
  </si>
  <si>
    <t>Напольских Юлия</t>
  </si>
  <si>
    <t>Новоуральск</t>
  </si>
  <si>
    <t>Тарасова Ольга</t>
  </si>
  <si>
    <t>Ангарск</t>
  </si>
  <si>
    <t>Безрядина Инна</t>
  </si>
  <si>
    <t>Иванова Ольга</t>
  </si>
  <si>
    <t>Коломна</t>
  </si>
  <si>
    <t>Рубина Елена</t>
  </si>
  <si>
    <t>Тихонова Ольга</t>
  </si>
  <si>
    <t>Начало:15:00</t>
  </si>
  <si>
    <t>Окончание:15:30</t>
  </si>
  <si>
    <t xml:space="preserve">Богданов Василий </t>
  </si>
  <si>
    <t>Доленко Феликс</t>
  </si>
  <si>
    <t>Богданский Вадим</t>
  </si>
  <si>
    <t>Шехирев Ростислав</t>
  </si>
  <si>
    <t>Курамшин Рамир</t>
  </si>
  <si>
    <t>Богачев Юрий</t>
  </si>
  <si>
    <t>Будин Владимир</t>
  </si>
  <si>
    <t>Омск</t>
  </si>
  <si>
    <t>Рубцов Юрий</t>
  </si>
  <si>
    <t>Устинов Борис</t>
  </si>
  <si>
    <t>Заречный</t>
  </si>
  <si>
    <t>Прядеин Анатолий</t>
  </si>
  <si>
    <t>Даров Юрий</t>
  </si>
  <si>
    <t>Леготкин Алексей</t>
  </si>
  <si>
    <t>Кокунов Анатолий</t>
  </si>
  <si>
    <t>Бокарев Виктор</t>
  </si>
  <si>
    <t>Бунин Георгий</t>
  </si>
  <si>
    <t>Осипов Юрий</t>
  </si>
  <si>
    <t>Вавилов Юрий</t>
  </si>
  <si>
    <t>Терентьев Владимир</t>
  </si>
  <si>
    <t>Жидков Евгений</t>
  </si>
  <si>
    <t>Авдеев Сергей</t>
  </si>
  <si>
    <t>Куйвашев Геннадий</t>
  </si>
  <si>
    <t>Краснотуринск</t>
  </si>
  <si>
    <t>Ладонников Геннадий</t>
  </si>
  <si>
    <t>Кострома</t>
  </si>
  <si>
    <t>Кисляков Юрий</t>
  </si>
  <si>
    <t>Иваново</t>
  </si>
  <si>
    <t>Waldemar Kramer</t>
  </si>
  <si>
    <t>Germany</t>
  </si>
  <si>
    <t>Казаков Владимир</t>
  </si>
  <si>
    <t>Долгопрудный</t>
  </si>
  <si>
    <t>Шкляев Сергей</t>
  </si>
  <si>
    <t>Морозов Вадим</t>
  </si>
  <si>
    <t>Кистенёв Александр</t>
  </si>
  <si>
    <t>Республика Казахстан</t>
  </si>
  <si>
    <t>Архипов Алексей</t>
  </si>
  <si>
    <t>Гулин Юрий</t>
  </si>
  <si>
    <t>Uve Karsten</t>
  </si>
  <si>
    <t>Тютин Алексей</t>
  </si>
  <si>
    <t>Фуфлыгин Павел</t>
  </si>
  <si>
    <t>Шихарев Николай</t>
  </si>
  <si>
    <t>Свердловская область</t>
  </si>
  <si>
    <t>Степанов Сергей</t>
  </si>
  <si>
    <t>Юнусов Фарид</t>
  </si>
  <si>
    <t>Белкин Сергей</t>
  </si>
  <si>
    <t>Петухов Константин</t>
  </si>
  <si>
    <t>Колесников Алексей</t>
  </si>
  <si>
    <t>Орлов Борис</t>
  </si>
  <si>
    <t>Бунин Александр</t>
  </si>
  <si>
    <t>Тверь</t>
  </si>
  <si>
    <t>Летунов Владимир</t>
  </si>
  <si>
    <t>Богданов Павел</t>
  </si>
  <si>
    <t>Апатиты</t>
  </si>
  <si>
    <t>Воронов Андрей</t>
  </si>
  <si>
    <t>Войнов Владимир</t>
  </si>
  <si>
    <t>Самуйлов Виктор</t>
  </si>
  <si>
    <t>Jon Gauslaa</t>
  </si>
  <si>
    <t>Norway</t>
  </si>
  <si>
    <t>Рождественский Руслан</t>
  </si>
  <si>
    <t>Украина, Киев</t>
  </si>
  <si>
    <t>Klaus Reuter</t>
  </si>
  <si>
    <t>Шухардин Валерий</t>
  </si>
  <si>
    <t>Арашкевич Евгений</t>
  </si>
  <si>
    <t>Каранников Алексей</t>
  </si>
  <si>
    <t>Ахметгалиев Рашит</t>
  </si>
  <si>
    <t>Сайфунов Андрей</t>
  </si>
  <si>
    <t>Rene van Bernum</t>
  </si>
  <si>
    <t>Olaf Kotva</t>
  </si>
  <si>
    <t>Бобров Андрей</t>
  </si>
  <si>
    <t>Сурсимов Андрей</t>
  </si>
  <si>
    <t>Frank Probst</t>
  </si>
  <si>
    <t>Петров Иван</t>
  </si>
  <si>
    <t>Лысенко Дмитрий</t>
  </si>
  <si>
    <t>Фетисов Александр</t>
  </si>
  <si>
    <t>Тамбов</t>
  </si>
  <si>
    <t>Хрипунов Илья</t>
  </si>
  <si>
    <t>Саратов</t>
  </si>
  <si>
    <t>Акиндинов Александр</t>
  </si>
  <si>
    <t>Рязанская область</t>
  </si>
  <si>
    <t>Рощин Алексей</t>
  </si>
  <si>
    <t>Болонин Владислав</t>
  </si>
  <si>
    <t>Шагуров Андрей</t>
  </si>
  <si>
    <t>Пенза</t>
  </si>
  <si>
    <t>Большаков Сергей</t>
  </si>
  <si>
    <t>Свистухин Роман</t>
  </si>
  <si>
    <t>Andy Van de Gehugte</t>
  </si>
  <si>
    <t>Belgium</t>
  </si>
  <si>
    <t>Vincent Van Wersch</t>
  </si>
  <si>
    <t>Netherlands</t>
  </si>
  <si>
    <t>Filix Roman</t>
  </si>
  <si>
    <t>Бондаренко Дмитрий</t>
  </si>
  <si>
    <t>Костин Владимир</t>
  </si>
  <si>
    <t>Брагин Александр</t>
  </si>
  <si>
    <t>Буланов Валерий</t>
  </si>
  <si>
    <t>Хрущев Дмитрий</t>
  </si>
  <si>
    <t>Урюпин Вадим</t>
  </si>
  <si>
    <t>Быков Олег</t>
  </si>
  <si>
    <t>Иркутск</t>
  </si>
  <si>
    <t>Мохов Иван</t>
  </si>
  <si>
    <t>Зеленогорск</t>
  </si>
  <si>
    <t>Терешонок Александр</t>
  </si>
  <si>
    <t>Новиков Максим</t>
  </si>
  <si>
    <t>Солощенко Алексей</t>
  </si>
  <si>
    <t>Евтеев Сергей</t>
  </si>
  <si>
    <t>Окончание:16:20</t>
  </si>
  <si>
    <t>Филимонова Людмила</t>
  </si>
  <si>
    <t>Начало:16:40</t>
  </si>
  <si>
    <t>Окончание:17:20</t>
  </si>
  <si>
    <t>Не забывай очки проверятьь по дистанции!!!</t>
  </si>
  <si>
    <t>Касьянов Иван</t>
  </si>
  <si>
    <t>Жихарев Николай</t>
  </si>
  <si>
    <t>Якобс Геннадий</t>
  </si>
  <si>
    <t>Чураков Геннадий</t>
  </si>
  <si>
    <t>Ильютик Сергей</t>
  </si>
  <si>
    <t>Минск</t>
  </si>
  <si>
    <t>Иванов Михаил</t>
  </si>
  <si>
    <t>Начало:17:35</t>
  </si>
  <si>
    <t>Окончание: 18:05</t>
  </si>
  <si>
    <t>Влажность:36%</t>
  </si>
  <si>
    <t>5000 метров</t>
  </si>
  <si>
    <t>Егоров Евгений</t>
  </si>
  <si>
    <t>Кинешма</t>
  </si>
  <si>
    <t>Архангельский Дмитрий</t>
  </si>
  <si>
    <t>Ижевск</t>
  </si>
  <si>
    <t>Харченко Александр</t>
  </si>
  <si>
    <t>Вологда</t>
  </si>
  <si>
    <t>Начало: 18:20</t>
  </si>
  <si>
    <t>Окончание: 19:05</t>
  </si>
  <si>
    <t>Начало: 15:10</t>
  </si>
  <si>
    <t>Окончание: 15:50</t>
  </si>
  <si>
    <t>Васнева Галина</t>
  </si>
  <si>
    <t>Лычагин Владимир</t>
  </si>
  <si>
    <t>Королев</t>
  </si>
  <si>
    <t>Козин Юрий</t>
  </si>
  <si>
    <t>Коврижный Андрей</t>
  </si>
  <si>
    <t>Влажность: 42%</t>
  </si>
  <si>
    <t>Окончание: 16:40</t>
  </si>
  <si>
    <t>Начало: 16:10</t>
  </si>
  <si>
    <t>Окончание: 17:00</t>
  </si>
  <si>
    <t>3000 метров</t>
  </si>
  <si>
    <t>Начало: 17:20</t>
  </si>
  <si>
    <t>Окончание: 19:10</t>
  </si>
  <si>
    <t>10 000 метров</t>
  </si>
  <si>
    <t>Елисеев Александр</t>
  </si>
  <si>
    <t>Химки</t>
  </si>
  <si>
    <t>Начало: 19:30</t>
  </si>
  <si>
    <t>Окончание: 21:00</t>
  </si>
  <si>
    <t>Орлов Сергей</t>
  </si>
  <si>
    <t>4,21,70</t>
  </si>
  <si>
    <t>в/к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</si>
</sst>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  <numFmt numFmtId="209" formatCode="m:ss.00"/>
    <numFmt numFmtId="210" formatCode="#&quot; &quot;?/4"/>
    <numFmt numFmtId="211" formatCode="_(* #,##0.0_);_(* \(#,##0.0\);_(* &quot;-&quot;??_);_(@_)"/>
  </numFmts>
  <fonts count="3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0"/>
      <name val="Calibri"/>
      <family val="2"/>
    </font>
    <font>
      <b/>
      <i/>
      <sz val="17"/>
      <name val="Monotype Corsiva"/>
      <family val="4"/>
    </font>
    <font>
      <b/>
      <i/>
      <sz val="16"/>
      <name val="Monotype Corsiva"/>
      <family val="4"/>
    </font>
    <font>
      <b/>
      <i/>
      <sz val="18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5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14" fontId="1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justify"/>
    </xf>
    <xf numFmtId="0" fontId="1" fillId="0" borderId="12" xfId="0" applyFont="1" applyFill="1" applyBorder="1" applyAlignment="1">
      <alignment horizontal="center" vertical="justify"/>
    </xf>
    <xf numFmtId="14" fontId="1" fillId="0" borderId="11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 wrapText="1"/>
    </xf>
    <xf numFmtId="182" fontId="3" fillId="0" borderId="12" xfId="0" applyNumberFormat="1" applyFont="1" applyBorder="1" applyAlignment="1">
      <alignment horizontal="left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02" fontId="1" fillId="0" borderId="12" xfId="0" applyNumberFormat="1" applyFont="1" applyBorder="1" applyAlignment="1">
      <alignment horizontal="left" vertical="justify" wrapText="1"/>
    </xf>
    <xf numFmtId="0" fontId="1" fillId="0" borderId="10" xfId="0" applyFont="1" applyBorder="1" applyAlignment="1">
      <alignment vertical="justify"/>
    </xf>
    <xf numFmtId="202" fontId="1" fillId="0" borderId="10" xfId="0" applyNumberFormat="1" applyFont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180" fontId="1" fillId="0" borderId="10" xfId="0" applyNumberFormat="1" applyFont="1" applyBorder="1" applyAlignment="1">
      <alignment vertical="justify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183" fontId="1" fillId="0" borderId="12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202" fontId="1" fillId="0" borderId="12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202" fontId="1" fillId="0" borderId="10" xfId="0" applyNumberFormat="1" applyFont="1" applyBorder="1" applyAlignment="1">
      <alignment horizontal="center" vertical="justify" wrapText="1"/>
    </xf>
    <xf numFmtId="0" fontId="5" fillId="0" borderId="0" xfId="0" applyFont="1" applyAlignment="1">
      <alignment horizontal="center" vertical="center"/>
    </xf>
    <xf numFmtId="180" fontId="1" fillId="0" borderId="10" xfId="0" applyNumberFormat="1" applyFont="1" applyFill="1" applyBorder="1" applyAlignment="1">
      <alignment vertical="justify"/>
    </xf>
    <xf numFmtId="0" fontId="1" fillId="0" borderId="12" xfId="0" applyFont="1" applyFill="1" applyBorder="1" applyAlignment="1">
      <alignment horizontal="left" vertical="justify"/>
    </xf>
    <xf numFmtId="14" fontId="1" fillId="0" borderId="12" xfId="0" applyNumberFormat="1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1" fillId="0" borderId="0" xfId="0" applyFont="1" applyAlignment="1">
      <alignment horizontal="center"/>
    </xf>
    <xf numFmtId="183" fontId="1" fillId="0" borderId="10" xfId="0" applyNumberFormat="1" applyFont="1" applyBorder="1" applyAlignment="1">
      <alignment horizontal="center" vertical="justify"/>
    </xf>
    <xf numFmtId="202" fontId="1" fillId="0" borderId="11" xfId="0" applyNumberFormat="1" applyFont="1" applyBorder="1" applyAlignment="1">
      <alignment horizontal="center" vertical="justify" wrapText="1"/>
    </xf>
    <xf numFmtId="183" fontId="1" fillId="0" borderId="11" xfId="0" applyNumberFormat="1" applyFont="1" applyBorder="1" applyAlignment="1">
      <alignment horizontal="left" vertical="justify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justify" wrapText="1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justify"/>
    </xf>
    <xf numFmtId="0" fontId="1" fillId="0" borderId="13" xfId="0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horizontal="left" vertical="justify"/>
    </xf>
    <xf numFmtId="14" fontId="1" fillId="0" borderId="13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/>
    </xf>
    <xf numFmtId="183" fontId="3" fillId="0" borderId="13" xfId="0" applyNumberFormat="1" applyFont="1" applyBorder="1" applyAlignment="1">
      <alignment horizontal="center" vertical="justify" wrapText="1"/>
    </xf>
    <xf numFmtId="183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83" fontId="3" fillId="0" borderId="10" xfId="0" applyNumberFormat="1" applyFont="1" applyBorder="1" applyAlignment="1">
      <alignment horizontal="center" vertical="justify" wrapText="1"/>
    </xf>
    <xf numFmtId="2" fontId="3" fillId="0" borderId="13" xfId="0" applyNumberFormat="1" applyFont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center" vertical="justify" wrapText="1"/>
    </xf>
    <xf numFmtId="14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vertical="justify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vertical="justify"/>
    </xf>
    <xf numFmtId="182" fontId="3" fillId="0" borderId="13" xfId="0" applyNumberFormat="1" applyFont="1" applyBorder="1" applyAlignment="1">
      <alignment horizontal="left" vertical="justify"/>
    </xf>
    <xf numFmtId="183" fontId="1" fillId="0" borderId="13" xfId="0" applyNumberFormat="1" applyFont="1" applyBorder="1" applyAlignment="1">
      <alignment horizontal="left" vertical="justify"/>
    </xf>
    <xf numFmtId="0" fontId="1" fillId="0" borderId="11" xfId="0" applyFont="1" applyBorder="1" applyAlignment="1">
      <alignment vertical="justify"/>
    </xf>
    <xf numFmtId="182" fontId="3" fillId="0" borderId="11" xfId="0" applyNumberFormat="1" applyFont="1" applyBorder="1" applyAlignment="1">
      <alignment horizontal="left" vertical="justify"/>
    </xf>
    <xf numFmtId="180" fontId="1" fillId="0" borderId="11" xfId="0" applyNumberFormat="1" applyFont="1" applyFill="1" applyBorder="1" applyAlignment="1">
      <alignment vertical="justify"/>
    </xf>
    <xf numFmtId="183" fontId="1" fillId="0" borderId="11" xfId="0" applyNumberFormat="1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83" fontId="1" fillId="0" borderId="13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vertical="justify"/>
    </xf>
    <xf numFmtId="180" fontId="1" fillId="0" borderId="12" xfId="0" applyNumberFormat="1" applyFont="1" applyFill="1" applyBorder="1" applyAlignment="1">
      <alignment vertical="justify"/>
    </xf>
    <xf numFmtId="180" fontId="1" fillId="0" borderId="11" xfId="0" applyNumberFormat="1" applyFont="1" applyBorder="1" applyAlignment="1">
      <alignment vertical="justify"/>
    </xf>
    <xf numFmtId="180" fontId="1" fillId="0" borderId="13" xfId="0" applyNumberFormat="1" applyFont="1" applyBorder="1" applyAlignment="1">
      <alignment vertical="justify"/>
    </xf>
    <xf numFmtId="202" fontId="1" fillId="0" borderId="13" xfId="0" applyNumberFormat="1" applyFont="1" applyBorder="1" applyAlignment="1">
      <alignment horizontal="center" vertical="justify" wrapText="1"/>
    </xf>
    <xf numFmtId="0" fontId="16" fillId="0" borderId="0" xfId="0" applyFont="1" applyAlignment="1">
      <alignment vertical="center"/>
    </xf>
    <xf numFmtId="182" fontId="3" fillId="0" borderId="12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3" fontId="1" fillId="0" borderId="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3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3.emf" /><Relationship Id="rId4" Type="http://schemas.openxmlformats.org/officeDocument/2006/relationships/image" Target="../media/image25.emf" /><Relationship Id="rId5" Type="http://schemas.openxmlformats.org/officeDocument/2006/relationships/image" Target="../media/image1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1.emf" /><Relationship Id="rId4" Type="http://schemas.openxmlformats.org/officeDocument/2006/relationships/image" Target="../media/image10.emf" /><Relationship Id="rId5" Type="http://schemas.openxmlformats.org/officeDocument/2006/relationships/image" Target="../media/image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6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5.emf" /><Relationship Id="rId4" Type="http://schemas.openxmlformats.org/officeDocument/2006/relationships/image" Target="../media/image20.emf" /><Relationship Id="rId5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4.emf" /><Relationship Id="rId4" Type="http://schemas.openxmlformats.org/officeDocument/2006/relationships/image" Target="../media/image5.emf" /><Relationship Id="rId5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.emf" /><Relationship Id="rId4" Type="http://schemas.openxmlformats.org/officeDocument/2006/relationships/image" Target="../media/image40.emf" /><Relationship Id="rId5" Type="http://schemas.openxmlformats.org/officeDocument/2006/relationships/image" Target="../media/image3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4.emf" /><Relationship Id="rId4" Type="http://schemas.openxmlformats.org/officeDocument/2006/relationships/image" Target="../media/image35.emf" /><Relationship Id="rId5" Type="http://schemas.openxmlformats.org/officeDocument/2006/relationships/image" Target="../media/image3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32.emf" /><Relationship Id="rId4" Type="http://schemas.openxmlformats.org/officeDocument/2006/relationships/image" Target="../media/image31.emf" /><Relationship Id="rId5" Type="http://schemas.openxmlformats.org/officeDocument/2006/relationships/image" Target="../media/image3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9.emf" /><Relationship Id="rId4" Type="http://schemas.openxmlformats.org/officeDocument/2006/relationships/image" Target="../media/image27.emf" /><Relationship Id="rId5" Type="http://schemas.openxmlformats.org/officeDocument/2006/relationships/image" Target="../media/image2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8.emf" /><Relationship Id="rId4" Type="http://schemas.openxmlformats.org/officeDocument/2006/relationships/image" Target="../media/image14.emf" /><Relationship Id="rId5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66675</xdr:rowOff>
    </xdr:from>
    <xdr:to>
      <xdr:col>12</xdr:col>
      <xdr:colOff>523875</xdr:colOff>
      <xdr:row>1</xdr:row>
      <xdr:rowOff>171450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6675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257175</xdr:colOff>
      <xdr:row>1</xdr:row>
      <xdr:rowOff>161925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0</xdr:rowOff>
    </xdr:from>
    <xdr:to>
      <xdr:col>20</xdr:col>
      <xdr:colOff>371475</xdr:colOff>
      <xdr:row>3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7048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247650</xdr:colOff>
      <xdr:row>2</xdr:row>
      <xdr:rowOff>0</xdr:rowOff>
    </xdr:from>
    <xdr:to>
      <xdr:col>18</xdr:col>
      <xdr:colOff>571500</xdr:colOff>
      <xdr:row>3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7048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</xdr:row>
      <xdr:rowOff>0</xdr:rowOff>
    </xdr:from>
    <xdr:to>
      <xdr:col>17</xdr:col>
      <xdr:colOff>180975</xdr:colOff>
      <xdr:row>3</xdr:row>
      <xdr:rowOff>104775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7048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161925</xdr:rowOff>
    </xdr:from>
    <xdr:to>
      <xdr:col>12</xdr:col>
      <xdr:colOff>676275</xdr:colOff>
      <xdr:row>1</xdr:row>
      <xdr:rowOff>180975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61925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3</xdr:col>
      <xdr:colOff>9525</xdr:colOff>
      <xdr:row>1</xdr:row>
      <xdr:rowOff>152400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8191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647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19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38100</xdr:rowOff>
    </xdr:from>
    <xdr:to>
      <xdr:col>12</xdr:col>
      <xdr:colOff>495300</xdr:colOff>
      <xdr:row>1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38100"/>
          <a:ext cx="971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1</xdr:row>
      <xdr:rowOff>133350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8191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7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8350" y="619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0</xdr:row>
      <xdr:rowOff>114300</xdr:rowOff>
    </xdr:from>
    <xdr:to>
      <xdr:col>13</xdr:col>
      <xdr:colOff>352425</xdr:colOff>
      <xdr:row>1</xdr:row>
      <xdr:rowOff>323850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1430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438150</xdr:colOff>
      <xdr:row>1</xdr:row>
      <xdr:rowOff>238125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2</xdr:row>
      <xdr:rowOff>0</xdr:rowOff>
    </xdr:from>
    <xdr:to>
      <xdr:col>20</xdr:col>
      <xdr:colOff>295275</xdr:colOff>
      <xdr:row>2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7524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2</xdr:row>
      <xdr:rowOff>0</xdr:rowOff>
    </xdr:from>
    <xdr:to>
      <xdr:col>18</xdr:col>
      <xdr:colOff>495300</xdr:colOff>
      <xdr:row>2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7524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9525</xdr:rowOff>
    </xdr:from>
    <xdr:to>
      <xdr:col>17</xdr:col>
      <xdr:colOff>142875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" y="76200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104775</xdr:rowOff>
    </xdr:from>
    <xdr:to>
      <xdr:col>12</xdr:col>
      <xdr:colOff>571500</xdr:colOff>
      <xdr:row>2</xdr:row>
      <xdr:rowOff>9525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04775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85725</xdr:rowOff>
    </xdr:from>
    <xdr:to>
      <xdr:col>2</xdr:col>
      <xdr:colOff>333375</xdr:colOff>
      <xdr:row>1</xdr:row>
      <xdr:rowOff>247650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725"/>
          <a:ext cx="1009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1</xdr:row>
      <xdr:rowOff>104775</xdr:rowOff>
    </xdr:from>
    <xdr:to>
      <xdr:col>20</xdr:col>
      <xdr:colOff>371475</xdr:colOff>
      <xdr:row>2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4000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1</xdr:row>
      <xdr:rowOff>85725</xdr:rowOff>
    </xdr:from>
    <xdr:to>
      <xdr:col>18</xdr:col>
      <xdr:colOff>514350</xdr:colOff>
      <xdr:row>2</xdr:row>
      <xdr:rowOff>152400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3810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</xdr:row>
      <xdr:rowOff>76200</xdr:rowOff>
    </xdr:from>
    <xdr:to>
      <xdr:col>17</xdr:col>
      <xdr:colOff>200025</xdr:colOff>
      <xdr:row>2</xdr:row>
      <xdr:rowOff>171450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37147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66675</xdr:rowOff>
    </xdr:from>
    <xdr:to>
      <xdr:col>12</xdr:col>
      <xdr:colOff>400050</xdr:colOff>
      <xdr:row>1</xdr:row>
      <xdr:rowOff>180975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6667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2</xdr:col>
      <xdr:colOff>295275</xdr:colOff>
      <xdr:row>1</xdr:row>
      <xdr:rowOff>171450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981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552450</xdr:colOff>
      <xdr:row>2</xdr:row>
      <xdr:rowOff>19050</xdr:rowOff>
    </xdr:from>
    <xdr:to>
      <xdr:col>20</xdr:col>
      <xdr:colOff>276225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714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2</xdr:row>
      <xdr:rowOff>19050</xdr:rowOff>
    </xdr:from>
    <xdr:to>
      <xdr:col>18</xdr:col>
      <xdr:colOff>514350</xdr:colOff>
      <xdr:row>2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714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0</xdr:rowOff>
    </xdr:from>
    <xdr:to>
      <xdr:col>17</xdr:col>
      <xdr:colOff>180975</xdr:colOff>
      <xdr:row>2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6953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76200</xdr:rowOff>
    </xdr:from>
    <xdr:to>
      <xdr:col>12</xdr:col>
      <xdr:colOff>466725</xdr:colOff>
      <xdr:row>1</xdr:row>
      <xdr:rowOff>219075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620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3</xdr:col>
      <xdr:colOff>19050</xdr:colOff>
      <xdr:row>1</xdr:row>
      <xdr:rowOff>190500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2</xdr:row>
      <xdr:rowOff>19050</xdr:rowOff>
    </xdr:from>
    <xdr:to>
      <xdr:col>20</xdr:col>
      <xdr:colOff>438150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2400" y="7810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552450</xdr:colOff>
      <xdr:row>2</xdr:row>
      <xdr:rowOff>371475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771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180975</xdr:colOff>
      <xdr:row>3</xdr:row>
      <xdr:rowOff>38100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78105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133350</xdr:rowOff>
    </xdr:from>
    <xdr:to>
      <xdr:col>12</xdr:col>
      <xdr:colOff>504825</xdr:colOff>
      <xdr:row>1</xdr:row>
      <xdr:rowOff>219075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3335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85725</xdr:rowOff>
    </xdr:from>
    <xdr:to>
      <xdr:col>3</xdr:col>
      <xdr:colOff>19050</xdr:colOff>
      <xdr:row>1</xdr:row>
      <xdr:rowOff>171450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5725"/>
          <a:ext cx="1047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8191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9900" y="647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8350" y="619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76200</xdr:rowOff>
    </xdr:from>
    <xdr:to>
      <xdr:col>12</xdr:col>
      <xdr:colOff>466725</xdr:colOff>
      <xdr:row>1</xdr:row>
      <xdr:rowOff>219075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3</xdr:col>
      <xdr:colOff>19050</xdr:colOff>
      <xdr:row>1</xdr:row>
      <xdr:rowOff>190500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981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2</xdr:row>
      <xdr:rowOff>19050</xdr:rowOff>
    </xdr:from>
    <xdr:to>
      <xdr:col>20</xdr:col>
      <xdr:colOff>438150</xdr:colOff>
      <xdr:row>2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7810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2</xdr:row>
      <xdr:rowOff>9525</xdr:rowOff>
    </xdr:from>
    <xdr:to>
      <xdr:col>18</xdr:col>
      <xdr:colOff>552450</xdr:colOff>
      <xdr:row>2</xdr:row>
      <xdr:rowOff>371475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00825" y="771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19050</xdr:rowOff>
    </xdr:from>
    <xdr:to>
      <xdr:col>17</xdr:col>
      <xdr:colOff>180975</xdr:colOff>
      <xdr:row>3</xdr:row>
      <xdr:rowOff>38100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78105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0</xdr:row>
      <xdr:rowOff>66675</xdr:rowOff>
    </xdr:from>
    <xdr:to>
      <xdr:col>12</xdr:col>
      <xdr:colOff>666750</xdr:colOff>
      <xdr:row>1</xdr:row>
      <xdr:rowOff>161925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904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161925</xdr:colOff>
      <xdr:row>1</xdr:row>
      <xdr:rowOff>209550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30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8191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647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19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0</xdr:row>
      <xdr:rowOff>104775</xdr:rowOff>
    </xdr:from>
    <xdr:to>
      <xdr:col>12</xdr:col>
      <xdr:colOff>666750</xdr:colOff>
      <xdr:row>1</xdr:row>
      <xdr:rowOff>123825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04775"/>
          <a:ext cx="962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9525</xdr:colOff>
      <xdr:row>1</xdr:row>
      <xdr:rowOff>161925</xdr:rowOff>
    </xdr:to>
    <xdr:pic>
      <xdr:nvPicPr>
        <xdr:cNvPr id="2" name="Рисунок 1" descr="russkatin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0477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333375</xdr:colOff>
      <xdr:row>2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8191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209550</xdr:colOff>
      <xdr:row>1</xdr:row>
      <xdr:rowOff>180975</xdr:rowOff>
    </xdr:from>
    <xdr:to>
      <xdr:col>18</xdr:col>
      <xdr:colOff>533400</xdr:colOff>
      <xdr:row>2</xdr:row>
      <xdr:rowOff>200025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6477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</xdr:row>
      <xdr:rowOff>152400</xdr:rowOff>
    </xdr:from>
    <xdr:to>
      <xdr:col>17</xdr:col>
      <xdr:colOff>161925</xdr:colOff>
      <xdr:row>2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191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F0"/>
  </sheetPr>
  <dimension ref="A1:AE110"/>
  <sheetViews>
    <sheetView view="pageBreakPreview" zoomScale="130" zoomScaleSheetLayoutView="130" workbookViewId="0" topLeftCell="A1">
      <selection activeCell="C27" sqref="C27"/>
    </sheetView>
  </sheetViews>
  <sheetFormatPr defaultColWidth="9.140625" defaultRowHeight="12.75"/>
  <cols>
    <col min="1" max="1" width="6.421875" style="1" customWidth="1"/>
    <col min="2" max="2" width="4.00390625" style="1" customWidth="1"/>
    <col min="3" max="3" width="8.00390625" style="1" customWidth="1"/>
    <col min="4" max="4" width="20.28125" style="1" customWidth="1"/>
    <col min="5" max="5" width="5.421875" style="1" hidden="1" customWidth="1"/>
    <col min="6" max="6" width="9.8515625" style="1" hidden="1" customWidth="1"/>
    <col min="7" max="7" width="23.28125" style="1" hidden="1" customWidth="1"/>
    <col min="8" max="8" width="20.00390625" style="1" hidden="1" customWidth="1"/>
    <col min="9" max="9" width="7.8515625" style="58" customWidth="1"/>
    <col min="10" max="10" width="20.8515625" style="1" customWidth="1"/>
    <col min="11" max="11" width="3.8515625" style="1" hidden="1" customWidth="1"/>
    <col min="12" max="12" width="9.140625" style="1" customWidth="1"/>
    <col min="13" max="13" width="8.28125" style="1" customWidth="1"/>
    <col min="14" max="14" width="6.00390625" style="1" hidden="1" customWidth="1"/>
    <col min="15" max="15" width="7.7109375" style="1" hidden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50" t="str">
        <f>N_sor1</f>
        <v>Открытые Всероссийские соревнования по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13"/>
      <c r="O1" s="113"/>
    </row>
    <row r="2" spans="1:15" ht="28.5" customHeight="1">
      <c r="A2" s="151" t="str">
        <f>N_sor2</f>
        <v>конькобежному спорту "Коломенский лед"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14"/>
      <c r="O2" s="114"/>
    </row>
    <row r="3" spans="1:15" ht="21.7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D_d1</f>
        <v>05 апреля 2013г.</v>
      </c>
      <c r="K3" s="147"/>
      <c r="L3" s="147"/>
      <c r="M3" s="147"/>
      <c r="N3" s="147"/>
      <c r="O3" s="147"/>
    </row>
    <row r="4" spans="2:31" ht="21.75" customHeight="1">
      <c r="B4" s="16"/>
      <c r="C4" s="144" t="str">
        <f>N_un</f>
        <v>Ветераны (мужчины)</v>
      </c>
      <c r="D4" s="144"/>
      <c r="E4" s="144"/>
      <c r="F4" s="144"/>
      <c r="G4" s="144"/>
      <c r="H4" s="144"/>
      <c r="I4" s="144"/>
      <c r="J4" s="144"/>
      <c r="K4" s="16"/>
      <c r="L4" s="19" t="str">
        <f>const!C9</f>
        <v>500 метров</v>
      </c>
      <c r="M4" s="16"/>
      <c r="N4" s="16"/>
      <c r="O4" s="16"/>
      <c r="P4" s="3"/>
      <c r="Q4" s="4">
        <v>37.5</v>
      </c>
      <c r="R4" s="4"/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6.5" customHeight="1" thickBot="1">
      <c r="A5" s="55" t="s">
        <v>4</v>
      </c>
      <c r="B5" s="55" t="s">
        <v>0</v>
      </c>
      <c r="C5" s="55" t="s">
        <v>6</v>
      </c>
      <c r="D5" s="55" t="s">
        <v>2</v>
      </c>
      <c r="E5" s="55"/>
      <c r="F5" s="55" t="s">
        <v>1</v>
      </c>
      <c r="G5" s="55"/>
      <c r="H5" s="55" t="s">
        <v>29</v>
      </c>
      <c r="I5" s="55" t="s">
        <v>1</v>
      </c>
      <c r="J5" s="55" t="s">
        <v>29</v>
      </c>
      <c r="K5" s="55"/>
      <c r="L5" s="55" t="s">
        <v>3</v>
      </c>
      <c r="M5" s="56" t="s">
        <v>7</v>
      </c>
      <c r="N5" s="56" t="s">
        <v>9</v>
      </c>
      <c r="O5" s="55" t="s">
        <v>5</v>
      </c>
      <c r="P5" s="3"/>
      <c r="Q5" s="20"/>
      <c r="R5" s="20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3.5" customHeight="1" thickTop="1">
      <c r="A6" s="6">
        <v>1</v>
      </c>
      <c r="B6" s="7">
        <v>251</v>
      </c>
      <c r="C6" s="7" t="s">
        <v>41</v>
      </c>
      <c r="D6" s="17" t="s">
        <v>198</v>
      </c>
      <c r="E6" s="87">
        <v>30236</v>
      </c>
      <c r="F6" s="27"/>
      <c r="G6" s="18"/>
      <c r="H6" s="18"/>
      <c r="I6" s="18">
        <v>30</v>
      </c>
      <c r="J6" s="17" t="s">
        <v>147</v>
      </c>
      <c r="K6" s="12"/>
      <c r="L6" s="70">
        <v>37.86</v>
      </c>
      <c r="M6" s="21">
        <f aca="true" t="shared" si="0" ref="M6:M30">L6</f>
        <v>37.86</v>
      </c>
      <c r="N6" s="59">
        <f aca="true" t="shared" si="1" ref="N6:N75">L6-L$6</f>
        <v>0</v>
      </c>
      <c r="O6" s="6" t="s">
        <v>33</v>
      </c>
      <c r="P6" s="3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3.5" customHeight="1">
      <c r="A7" s="6">
        <v>2</v>
      </c>
      <c r="B7" s="7">
        <v>252</v>
      </c>
      <c r="C7" s="7" t="s">
        <v>40</v>
      </c>
      <c r="D7" s="15" t="s">
        <v>201</v>
      </c>
      <c r="E7" s="86">
        <v>29634</v>
      </c>
      <c r="F7" s="24"/>
      <c r="G7" s="7"/>
      <c r="H7" s="18"/>
      <c r="I7" s="18">
        <v>30</v>
      </c>
      <c r="J7" s="17" t="s">
        <v>180</v>
      </c>
      <c r="K7" s="12"/>
      <c r="L7" s="70">
        <v>41.92</v>
      </c>
      <c r="M7" s="21">
        <f t="shared" si="0"/>
        <v>41.92</v>
      </c>
      <c r="N7" s="30">
        <f t="shared" si="1"/>
        <v>4.060000000000002</v>
      </c>
      <c r="O7" s="6" t="s">
        <v>33</v>
      </c>
      <c r="P7" s="3"/>
      <c r="Q7" s="20"/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3.5" customHeight="1" thickBot="1">
      <c r="A8" s="35">
        <v>3</v>
      </c>
      <c r="B8" s="36">
        <v>250</v>
      </c>
      <c r="C8" s="36" t="s">
        <v>40</v>
      </c>
      <c r="D8" s="41" t="s">
        <v>204</v>
      </c>
      <c r="E8" s="90">
        <v>28959</v>
      </c>
      <c r="F8" s="62"/>
      <c r="G8" s="36"/>
      <c r="H8" s="36"/>
      <c r="I8" s="36">
        <v>30</v>
      </c>
      <c r="J8" s="41" t="s">
        <v>205</v>
      </c>
      <c r="K8" s="42"/>
      <c r="L8" s="89">
        <v>42.67</v>
      </c>
      <c r="M8" s="43">
        <f t="shared" si="0"/>
        <v>42.67</v>
      </c>
      <c r="N8" s="30">
        <f t="shared" si="1"/>
        <v>4.810000000000002</v>
      </c>
      <c r="O8" s="6" t="s">
        <v>33</v>
      </c>
      <c r="P8" s="3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3.5" customHeight="1" thickTop="1">
      <c r="A9" s="6">
        <v>1</v>
      </c>
      <c r="B9" s="7">
        <v>257</v>
      </c>
      <c r="C9" s="7" t="s">
        <v>40</v>
      </c>
      <c r="D9" s="15" t="s">
        <v>197</v>
      </c>
      <c r="E9" s="86">
        <v>27780</v>
      </c>
      <c r="F9" s="24"/>
      <c r="G9" s="7"/>
      <c r="H9" s="18"/>
      <c r="I9" s="18">
        <v>35</v>
      </c>
      <c r="J9" s="17" t="s">
        <v>140</v>
      </c>
      <c r="K9" s="12"/>
      <c r="L9" s="70">
        <v>38.77</v>
      </c>
      <c r="M9" s="21">
        <f t="shared" si="0"/>
        <v>38.77</v>
      </c>
      <c r="N9" s="30">
        <f t="shared" si="1"/>
        <v>0.9100000000000037</v>
      </c>
      <c r="O9" s="6" t="s">
        <v>33</v>
      </c>
      <c r="P9" s="3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3.5" customHeight="1">
      <c r="A10" s="6">
        <v>2</v>
      </c>
      <c r="B10" s="7">
        <v>256</v>
      </c>
      <c r="C10" s="7" t="s">
        <v>41</v>
      </c>
      <c r="D10" s="17" t="s">
        <v>200</v>
      </c>
      <c r="E10" s="87">
        <v>27597</v>
      </c>
      <c r="F10" s="27"/>
      <c r="G10" s="18"/>
      <c r="H10" s="18"/>
      <c r="I10" s="18">
        <v>35</v>
      </c>
      <c r="J10" s="17" t="s">
        <v>37</v>
      </c>
      <c r="K10" s="12"/>
      <c r="L10" s="70">
        <v>42.3</v>
      </c>
      <c r="M10" s="21">
        <f t="shared" si="0"/>
        <v>42.3</v>
      </c>
      <c r="N10" s="30">
        <f t="shared" si="1"/>
        <v>4.439999999999998</v>
      </c>
      <c r="O10" s="6" t="s">
        <v>33</v>
      </c>
      <c r="P10" s="3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3.5" customHeight="1">
      <c r="A11" s="6">
        <v>3</v>
      </c>
      <c r="B11" s="7">
        <v>255</v>
      </c>
      <c r="C11" s="7" t="s">
        <v>40</v>
      </c>
      <c r="D11" s="15" t="s">
        <v>199</v>
      </c>
      <c r="E11" s="86">
        <v>27928</v>
      </c>
      <c r="F11" s="24"/>
      <c r="G11" s="7"/>
      <c r="H11" s="7"/>
      <c r="I11" s="7">
        <v>35</v>
      </c>
      <c r="J11" s="15" t="s">
        <v>52</v>
      </c>
      <c r="K11" s="12"/>
      <c r="L11" s="70">
        <v>43.25</v>
      </c>
      <c r="M11" s="21">
        <f t="shared" si="0"/>
        <v>43.25</v>
      </c>
      <c r="N11" s="30">
        <f t="shared" si="1"/>
        <v>5.390000000000001</v>
      </c>
      <c r="O11" s="6" t="s">
        <v>33</v>
      </c>
      <c r="P11" s="3"/>
      <c r="Q11" s="20"/>
      <c r="R11" s="20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3.5" customHeight="1">
      <c r="A12" s="6">
        <v>4</v>
      </c>
      <c r="B12" s="7">
        <v>253</v>
      </c>
      <c r="C12" s="7" t="s">
        <v>41</v>
      </c>
      <c r="D12" s="17" t="s">
        <v>202</v>
      </c>
      <c r="E12" s="87">
        <v>27625</v>
      </c>
      <c r="F12" s="27"/>
      <c r="G12" s="18"/>
      <c r="H12" s="18"/>
      <c r="I12" s="18">
        <v>35</v>
      </c>
      <c r="J12" s="17" t="s">
        <v>203</v>
      </c>
      <c r="K12" s="12"/>
      <c r="L12" s="70">
        <v>45.12</v>
      </c>
      <c r="M12" s="21">
        <f t="shared" si="0"/>
        <v>45.12</v>
      </c>
      <c r="N12" s="30">
        <f t="shared" si="1"/>
        <v>7.259999999999998</v>
      </c>
      <c r="O12" s="6" t="s">
        <v>33</v>
      </c>
      <c r="P12" s="3"/>
      <c r="Q12" s="20"/>
      <c r="R12" s="20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3.5" customHeight="1">
      <c r="A13" s="6">
        <v>5</v>
      </c>
      <c r="B13" s="7">
        <v>258</v>
      </c>
      <c r="C13" s="7" t="s">
        <v>40</v>
      </c>
      <c r="D13" s="15" t="s">
        <v>207</v>
      </c>
      <c r="E13" s="86">
        <v>26927</v>
      </c>
      <c r="F13" s="24"/>
      <c r="G13" s="7"/>
      <c r="H13" s="4"/>
      <c r="I13" s="18">
        <v>35</v>
      </c>
      <c r="J13" s="17" t="s">
        <v>182</v>
      </c>
      <c r="K13" s="12"/>
      <c r="L13" s="70">
        <v>46.02</v>
      </c>
      <c r="M13" s="21">
        <f t="shared" si="0"/>
        <v>46.02</v>
      </c>
      <c r="N13" s="30">
        <f t="shared" si="1"/>
        <v>8.160000000000004</v>
      </c>
      <c r="O13" s="6" t="s">
        <v>33</v>
      </c>
      <c r="P13" s="3"/>
      <c r="Q13" s="20"/>
      <c r="R13" s="20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3.5" customHeight="1" thickBot="1">
      <c r="A14" s="35">
        <v>6</v>
      </c>
      <c r="B14" s="36">
        <v>341</v>
      </c>
      <c r="C14" s="36" t="s">
        <v>41</v>
      </c>
      <c r="D14" s="37" t="s">
        <v>206</v>
      </c>
      <c r="E14" s="88"/>
      <c r="F14" s="38"/>
      <c r="G14" s="39"/>
      <c r="H14" s="39"/>
      <c r="I14" s="39">
        <v>35</v>
      </c>
      <c r="J14" s="37" t="s">
        <v>64</v>
      </c>
      <c r="K14" s="42"/>
      <c r="L14" s="89">
        <v>47.11</v>
      </c>
      <c r="M14" s="43">
        <f t="shared" si="0"/>
        <v>47.11</v>
      </c>
      <c r="N14" s="30">
        <f t="shared" si="1"/>
        <v>9.25</v>
      </c>
      <c r="O14" s="6" t="s">
        <v>33</v>
      </c>
      <c r="P14" s="3"/>
      <c r="Q14" s="20"/>
      <c r="R14" s="20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3.5" customHeight="1" thickTop="1">
      <c r="A15" s="100">
        <v>1</v>
      </c>
      <c r="B15" s="25">
        <v>262</v>
      </c>
      <c r="C15" s="25" t="s">
        <v>41</v>
      </c>
      <c r="D15" s="31" t="s">
        <v>196</v>
      </c>
      <c r="E15" s="115">
        <v>26013</v>
      </c>
      <c r="F15" s="32"/>
      <c r="G15" s="33"/>
      <c r="H15" s="33"/>
      <c r="I15" s="33">
        <v>40</v>
      </c>
      <c r="J15" s="31" t="s">
        <v>158</v>
      </c>
      <c r="K15" s="45"/>
      <c r="L15" s="69">
        <v>40.28</v>
      </c>
      <c r="M15" s="23">
        <f t="shared" si="0"/>
        <v>40.28</v>
      </c>
      <c r="N15" s="30">
        <f t="shared" si="1"/>
        <v>2.4200000000000017</v>
      </c>
      <c r="O15" s="6" t="s">
        <v>33</v>
      </c>
      <c r="P15" s="3"/>
      <c r="Q15" s="20"/>
      <c r="R15" s="20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3.5" customHeight="1">
      <c r="A16" s="6">
        <v>2</v>
      </c>
      <c r="B16" s="7">
        <v>266</v>
      </c>
      <c r="C16" s="7" t="s">
        <v>40</v>
      </c>
      <c r="D16" s="15" t="s">
        <v>186</v>
      </c>
      <c r="E16" s="86">
        <v>25800</v>
      </c>
      <c r="F16" s="24"/>
      <c r="G16" s="7"/>
      <c r="H16" s="18"/>
      <c r="I16" s="18">
        <v>40</v>
      </c>
      <c r="J16" s="17" t="s">
        <v>95</v>
      </c>
      <c r="K16" s="12"/>
      <c r="L16" s="70">
        <v>40.64</v>
      </c>
      <c r="M16" s="21">
        <f t="shared" si="0"/>
        <v>40.64</v>
      </c>
      <c r="N16" s="30">
        <f t="shared" si="1"/>
        <v>2.780000000000001</v>
      </c>
      <c r="O16" s="6" t="s">
        <v>33</v>
      </c>
      <c r="P16" s="3"/>
      <c r="Q16" s="20"/>
      <c r="R16" s="20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3.5" customHeight="1">
      <c r="A17" s="6">
        <v>3</v>
      </c>
      <c r="B17" s="7">
        <v>272</v>
      </c>
      <c r="C17" s="7" t="s">
        <v>40</v>
      </c>
      <c r="D17" s="15" t="s">
        <v>175</v>
      </c>
      <c r="E17" s="86">
        <v>25787</v>
      </c>
      <c r="F17" s="24"/>
      <c r="G17" s="7"/>
      <c r="H17" s="18"/>
      <c r="I17" s="18">
        <v>40</v>
      </c>
      <c r="J17" s="17" t="s">
        <v>74</v>
      </c>
      <c r="K17" s="12"/>
      <c r="L17" s="70">
        <v>41.02</v>
      </c>
      <c r="M17" s="21">
        <f t="shared" si="0"/>
        <v>41.02</v>
      </c>
      <c r="N17" s="30">
        <f t="shared" si="1"/>
        <v>3.1600000000000037</v>
      </c>
      <c r="O17" s="6" t="s">
        <v>33</v>
      </c>
      <c r="P17" s="3"/>
      <c r="Q17" s="20"/>
      <c r="R17" s="20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3.5" customHeight="1">
      <c r="A18" s="6">
        <v>4</v>
      </c>
      <c r="B18" s="7">
        <v>268</v>
      </c>
      <c r="C18" s="7" t="s">
        <v>40</v>
      </c>
      <c r="D18" s="15" t="s">
        <v>183</v>
      </c>
      <c r="E18" s="86">
        <v>26259</v>
      </c>
      <c r="F18" s="24"/>
      <c r="G18" s="7"/>
      <c r="H18" s="7"/>
      <c r="I18" s="7">
        <v>40</v>
      </c>
      <c r="J18" s="15" t="s">
        <v>184</v>
      </c>
      <c r="K18" s="12"/>
      <c r="L18" s="70">
        <v>41.47</v>
      </c>
      <c r="M18" s="21">
        <f t="shared" si="0"/>
        <v>41.47</v>
      </c>
      <c r="N18" s="30">
        <f t="shared" si="1"/>
        <v>3.6099999999999994</v>
      </c>
      <c r="O18" s="6" t="s">
        <v>62</v>
      </c>
      <c r="P18" s="3"/>
      <c r="Q18" s="20"/>
      <c r="R18" s="20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3.5" customHeight="1">
      <c r="A19" s="6">
        <v>5</v>
      </c>
      <c r="B19" s="7">
        <v>263</v>
      </c>
      <c r="C19" s="7" t="s">
        <v>41</v>
      </c>
      <c r="D19" s="17" t="s">
        <v>185</v>
      </c>
      <c r="E19" s="87">
        <v>26586</v>
      </c>
      <c r="F19" s="27"/>
      <c r="G19" s="18"/>
      <c r="H19" s="18"/>
      <c r="I19" s="18">
        <v>40</v>
      </c>
      <c r="J19" s="17" t="s">
        <v>52</v>
      </c>
      <c r="K19" s="12"/>
      <c r="L19" s="70">
        <v>41.77</v>
      </c>
      <c r="M19" s="21">
        <f t="shared" si="0"/>
        <v>41.77</v>
      </c>
      <c r="N19" s="30">
        <f t="shared" si="1"/>
        <v>3.9100000000000037</v>
      </c>
      <c r="O19" s="6" t="s">
        <v>62</v>
      </c>
      <c r="P19" s="3"/>
      <c r="Q19" s="20"/>
      <c r="R19" s="20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3.5" customHeight="1">
      <c r="A20" s="6">
        <v>6</v>
      </c>
      <c r="B20" s="7">
        <v>261</v>
      </c>
      <c r="C20" s="7" t="s">
        <v>41</v>
      </c>
      <c r="D20" s="17" t="s">
        <v>193</v>
      </c>
      <c r="E20" s="87">
        <v>25523</v>
      </c>
      <c r="F20" s="27"/>
      <c r="G20" s="18"/>
      <c r="H20" s="18"/>
      <c r="I20" s="18">
        <v>40</v>
      </c>
      <c r="J20" s="17" t="s">
        <v>194</v>
      </c>
      <c r="K20" s="12"/>
      <c r="L20" s="70">
        <v>41.77</v>
      </c>
      <c r="M20" s="21">
        <f t="shared" si="0"/>
        <v>41.77</v>
      </c>
      <c r="N20" s="30">
        <f t="shared" si="1"/>
        <v>3.9100000000000037</v>
      </c>
      <c r="O20" s="6"/>
      <c r="P20" s="3"/>
      <c r="Q20" s="20"/>
      <c r="R20" s="20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3.5" customHeight="1">
      <c r="A21" s="6">
        <v>7</v>
      </c>
      <c r="B21" s="7">
        <v>264</v>
      </c>
      <c r="C21" s="7" t="s">
        <v>40</v>
      </c>
      <c r="D21" s="15" t="s">
        <v>189</v>
      </c>
      <c r="E21" s="86">
        <v>25563</v>
      </c>
      <c r="F21" s="24"/>
      <c r="G21" s="7"/>
      <c r="H21" s="7"/>
      <c r="I21" s="7">
        <v>40</v>
      </c>
      <c r="J21" s="15" t="s">
        <v>37</v>
      </c>
      <c r="K21" s="12"/>
      <c r="L21" s="70">
        <v>41.81</v>
      </c>
      <c r="M21" s="21">
        <f t="shared" si="0"/>
        <v>41.81</v>
      </c>
      <c r="N21" s="30">
        <f t="shared" si="1"/>
        <v>3.950000000000003</v>
      </c>
      <c r="O21" s="6"/>
      <c r="P21" s="3"/>
      <c r="Q21" s="20"/>
      <c r="R21" s="20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3.5" customHeight="1">
      <c r="A22" s="6">
        <v>8</v>
      </c>
      <c r="B22" s="7">
        <v>267</v>
      </c>
      <c r="C22" s="7" t="s">
        <v>41</v>
      </c>
      <c r="D22" s="17" t="s">
        <v>187</v>
      </c>
      <c r="E22" s="87">
        <v>26125</v>
      </c>
      <c r="F22" s="27"/>
      <c r="G22" s="18"/>
      <c r="H22" s="18"/>
      <c r="I22" s="18">
        <v>40</v>
      </c>
      <c r="J22" s="17" t="s">
        <v>188</v>
      </c>
      <c r="K22" s="12"/>
      <c r="L22" s="70">
        <v>41.82</v>
      </c>
      <c r="M22" s="21">
        <f t="shared" si="0"/>
        <v>41.82</v>
      </c>
      <c r="N22" s="30">
        <f t="shared" si="1"/>
        <v>3.960000000000001</v>
      </c>
      <c r="O22" s="6"/>
      <c r="P22" s="3"/>
      <c r="Q22" s="20"/>
      <c r="R22" s="20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3.5" customHeight="1">
      <c r="A23" s="6">
        <v>9</v>
      </c>
      <c r="B23" s="7">
        <v>271</v>
      </c>
      <c r="C23" s="7" t="s">
        <v>41</v>
      </c>
      <c r="D23" s="17" t="s">
        <v>178</v>
      </c>
      <c r="E23" s="87">
        <v>19391</v>
      </c>
      <c r="F23" s="27"/>
      <c r="G23" s="18"/>
      <c r="H23" s="18"/>
      <c r="I23" s="18">
        <v>40</v>
      </c>
      <c r="J23" s="17" t="s">
        <v>74</v>
      </c>
      <c r="K23" s="12"/>
      <c r="L23" s="70">
        <v>42.48</v>
      </c>
      <c r="M23" s="21">
        <f t="shared" si="0"/>
        <v>42.48</v>
      </c>
      <c r="N23" s="30">
        <f t="shared" si="1"/>
        <v>4.619999999999997</v>
      </c>
      <c r="O23" s="6"/>
      <c r="P23" s="3"/>
      <c r="Q23" s="20"/>
      <c r="R23" s="20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3.5" customHeight="1">
      <c r="A24" s="6">
        <v>10</v>
      </c>
      <c r="B24" s="7">
        <v>273</v>
      </c>
      <c r="C24" s="7" t="s">
        <v>40</v>
      </c>
      <c r="D24" s="15" t="s">
        <v>177</v>
      </c>
      <c r="E24" s="86">
        <v>26172</v>
      </c>
      <c r="F24" s="24"/>
      <c r="G24" s="7"/>
      <c r="H24" s="7"/>
      <c r="I24" s="7">
        <v>40</v>
      </c>
      <c r="J24" s="15" t="s">
        <v>87</v>
      </c>
      <c r="K24" s="12"/>
      <c r="L24" s="70">
        <v>43.1</v>
      </c>
      <c r="M24" s="21">
        <f t="shared" si="0"/>
        <v>43.1</v>
      </c>
      <c r="N24" s="30">
        <f t="shared" si="1"/>
        <v>5.240000000000002</v>
      </c>
      <c r="O24" s="6"/>
      <c r="P24" s="3"/>
      <c r="Q24" s="20"/>
      <c r="R24" s="20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3.5" customHeight="1">
      <c r="A25" s="6">
        <v>11</v>
      </c>
      <c r="B25" s="7">
        <v>265</v>
      </c>
      <c r="C25" s="7" t="s">
        <v>41</v>
      </c>
      <c r="D25" s="17" t="s">
        <v>190</v>
      </c>
      <c r="E25" s="87">
        <v>26811</v>
      </c>
      <c r="F25" s="27"/>
      <c r="G25" s="18"/>
      <c r="H25" s="18"/>
      <c r="I25" s="18">
        <v>40</v>
      </c>
      <c r="J25" s="17" t="s">
        <v>37</v>
      </c>
      <c r="K25" s="12"/>
      <c r="L25" s="70">
        <v>44.54</v>
      </c>
      <c r="M25" s="21">
        <f t="shared" si="0"/>
        <v>44.54</v>
      </c>
      <c r="N25" s="30">
        <f t="shared" si="1"/>
        <v>6.68</v>
      </c>
      <c r="O25" s="6"/>
      <c r="P25" s="3"/>
      <c r="Q25" s="20"/>
      <c r="R25" s="20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3.5" customHeight="1">
      <c r="A26" s="6">
        <v>12</v>
      </c>
      <c r="B26" s="7">
        <v>270</v>
      </c>
      <c r="C26" s="7" t="s">
        <v>40</v>
      </c>
      <c r="D26" s="15" t="s">
        <v>179</v>
      </c>
      <c r="E26" s="86">
        <v>25546</v>
      </c>
      <c r="F26" s="24"/>
      <c r="G26" s="7"/>
      <c r="H26" s="18"/>
      <c r="I26" s="18">
        <v>40</v>
      </c>
      <c r="J26" s="17" t="s">
        <v>180</v>
      </c>
      <c r="K26" s="12"/>
      <c r="L26" s="70">
        <v>44.87</v>
      </c>
      <c r="M26" s="21">
        <f t="shared" si="0"/>
        <v>44.87</v>
      </c>
      <c r="N26" s="30">
        <f t="shared" si="1"/>
        <v>7.009999999999998</v>
      </c>
      <c r="O26" s="6"/>
      <c r="P26" s="3"/>
      <c r="Q26" s="20"/>
      <c r="R26" s="20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3.5" customHeight="1">
      <c r="A27" s="6">
        <v>13</v>
      </c>
      <c r="B27" s="7">
        <v>269</v>
      </c>
      <c r="C27" s="7" t="s">
        <v>41</v>
      </c>
      <c r="D27" s="17" t="s">
        <v>181</v>
      </c>
      <c r="E27" s="87">
        <v>26561</v>
      </c>
      <c r="F27" s="27"/>
      <c r="G27" s="18"/>
      <c r="H27" s="18"/>
      <c r="I27" s="18">
        <v>40</v>
      </c>
      <c r="J27" s="17" t="s">
        <v>182</v>
      </c>
      <c r="K27" s="12"/>
      <c r="L27" s="70">
        <v>45.34</v>
      </c>
      <c r="M27" s="21">
        <f t="shared" si="0"/>
        <v>45.34</v>
      </c>
      <c r="N27" s="30">
        <f t="shared" si="1"/>
        <v>7.480000000000004</v>
      </c>
      <c r="O27" s="6"/>
      <c r="P27" s="3"/>
      <c r="Q27" s="20"/>
      <c r="R27" s="20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13.5" customHeight="1">
      <c r="A28" s="6">
        <v>14</v>
      </c>
      <c r="B28" s="7">
        <v>346</v>
      </c>
      <c r="C28" s="7" t="s">
        <v>40</v>
      </c>
      <c r="D28" s="15" t="s">
        <v>208</v>
      </c>
      <c r="E28" s="86"/>
      <c r="F28" s="24"/>
      <c r="G28" s="7"/>
      <c r="H28" s="3"/>
      <c r="I28" s="7">
        <v>40</v>
      </c>
      <c r="J28" s="15" t="s">
        <v>100</v>
      </c>
      <c r="K28" s="12"/>
      <c r="L28" s="70">
        <v>47.06</v>
      </c>
      <c r="M28" s="21">
        <f t="shared" si="0"/>
        <v>47.06</v>
      </c>
      <c r="N28" s="30">
        <f t="shared" si="1"/>
        <v>9.200000000000003</v>
      </c>
      <c r="O28" s="6"/>
      <c r="P28" s="3"/>
      <c r="Q28" s="20"/>
      <c r="R28" s="20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spans="1:31" ht="13.5" customHeight="1">
      <c r="A29" s="6">
        <v>15</v>
      </c>
      <c r="B29" s="7">
        <v>260</v>
      </c>
      <c r="C29" s="7" t="s">
        <v>40</v>
      </c>
      <c r="D29" s="15" t="s">
        <v>195</v>
      </c>
      <c r="E29" s="86">
        <v>25545</v>
      </c>
      <c r="F29" s="24"/>
      <c r="G29" s="7"/>
      <c r="H29" s="7"/>
      <c r="I29" s="7">
        <v>40</v>
      </c>
      <c r="J29" s="15" t="s">
        <v>134</v>
      </c>
      <c r="K29" s="12"/>
      <c r="L29" s="70">
        <v>47.42</v>
      </c>
      <c r="M29" s="21">
        <f t="shared" si="0"/>
        <v>47.42</v>
      </c>
      <c r="N29" s="30">
        <f t="shared" si="1"/>
        <v>9.560000000000002</v>
      </c>
      <c r="O29" s="6"/>
      <c r="P29" s="3"/>
      <c r="Q29" s="20"/>
      <c r="R29" s="20"/>
      <c r="S29" s="4"/>
      <c r="T29" s="4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</row>
    <row r="30" spans="1:31" ht="13.5" customHeight="1">
      <c r="A30" s="6">
        <v>16</v>
      </c>
      <c r="B30" s="7">
        <v>347</v>
      </c>
      <c r="C30" s="7" t="s">
        <v>41</v>
      </c>
      <c r="D30" s="17" t="s">
        <v>209</v>
      </c>
      <c r="E30" s="87"/>
      <c r="F30" s="27"/>
      <c r="G30" s="18"/>
      <c r="H30" s="3"/>
      <c r="I30" s="18">
        <v>40</v>
      </c>
      <c r="J30" s="17" t="s">
        <v>100</v>
      </c>
      <c r="K30" s="12"/>
      <c r="L30" s="70">
        <v>61.21</v>
      </c>
      <c r="M30" s="21">
        <f t="shared" si="0"/>
        <v>61.21</v>
      </c>
      <c r="N30" s="30">
        <f t="shared" si="1"/>
        <v>23.35</v>
      </c>
      <c r="O30" s="6"/>
      <c r="P30" s="3"/>
      <c r="Q30" s="20"/>
      <c r="R30" s="20"/>
      <c r="S30" s="4"/>
      <c r="T30" s="4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</row>
    <row r="31" spans="1:31" ht="13.5" customHeight="1" thickBot="1">
      <c r="A31" s="35"/>
      <c r="B31" s="36">
        <v>259</v>
      </c>
      <c r="C31" s="36" t="s">
        <v>40</v>
      </c>
      <c r="D31" s="41" t="s">
        <v>191</v>
      </c>
      <c r="E31" s="90">
        <v>25029</v>
      </c>
      <c r="F31" s="62"/>
      <c r="G31" s="36"/>
      <c r="H31" s="39"/>
      <c r="I31" s="39">
        <v>40</v>
      </c>
      <c r="J31" s="37" t="s">
        <v>192</v>
      </c>
      <c r="K31" s="42"/>
      <c r="L31" s="89" t="s">
        <v>49</v>
      </c>
      <c r="M31" s="43"/>
      <c r="N31" s="30" t="e">
        <f t="shared" si="1"/>
        <v>#VALUE!</v>
      </c>
      <c r="O31" s="6"/>
      <c r="P31" s="3"/>
      <c r="Q31" s="20"/>
      <c r="R31" s="20"/>
      <c r="S31" s="4"/>
      <c r="T31" s="4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</row>
    <row r="32" spans="1:31" ht="13.5" customHeight="1" thickTop="1">
      <c r="A32" s="100">
        <v>1</v>
      </c>
      <c r="B32" s="25">
        <v>344</v>
      </c>
      <c r="C32" s="25" t="s">
        <v>40</v>
      </c>
      <c r="D32" s="47" t="s">
        <v>152</v>
      </c>
      <c r="E32" s="91"/>
      <c r="F32" s="49"/>
      <c r="G32" s="25"/>
      <c r="H32" s="116"/>
      <c r="I32" s="33">
        <v>45</v>
      </c>
      <c r="J32" s="31" t="s">
        <v>100</v>
      </c>
      <c r="K32" s="45"/>
      <c r="L32" s="69">
        <v>38.57</v>
      </c>
      <c r="M32" s="23">
        <f aca="true" t="shared" si="2" ref="M32:M63">L32</f>
        <v>38.57</v>
      </c>
      <c r="N32" s="30">
        <f t="shared" si="1"/>
        <v>0.7100000000000009</v>
      </c>
      <c r="O32" s="6"/>
      <c r="P32" s="3"/>
      <c r="Q32" s="20"/>
      <c r="R32" s="20"/>
      <c r="S32" s="4"/>
      <c r="T32" s="4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</row>
    <row r="33" spans="1:31" ht="13.5" customHeight="1">
      <c r="A33" s="6">
        <v>2</v>
      </c>
      <c r="B33" s="7">
        <v>343</v>
      </c>
      <c r="C33" s="7" t="s">
        <v>41</v>
      </c>
      <c r="D33" s="17" t="s">
        <v>153</v>
      </c>
      <c r="E33" s="87"/>
      <c r="F33" s="27"/>
      <c r="G33" s="18"/>
      <c r="H33" s="4"/>
      <c r="I33" s="18">
        <v>45</v>
      </c>
      <c r="J33" s="17" t="s">
        <v>100</v>
      </c>
      <c r="K33" s="12"/>
      <c r="L33" s="70">
        <v>39.46</v>
      </c>
      <c r="M33" s="21">
        <f t="shared" si="2"/>
        <v>39.46</v>
      </c>
      <c r="N33" s="30">
        <f t="shared" si="1"/>
        <v>1.6000000000000014</v>
      </c>
      <c r="O33" s="6"/>
      <c r="P33" s="3"/>
      <c r="Q33" s="20"/>
      <c r="R33" s="20"/>
      <c r="S33" s="4"/>
      <c r="T33" s="4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</row>
    <row r="34" spans="1:31" ht="13.5" customHeight="1">
      <c r="A34" s="6">
        <v>3</v>
      </c>
      <c r="B34" s="7">
        <v>276</v>
      </c>
      <c r="C34" s="7" t="s">
        <v>41</v>
      </c>
      <c r="D34" s="17" t="s">
        <v>172</v>
      </c>
      <c r="E34" s="87">
        <v>23748</v>
      </c>
      <c r="F34" s="27"/>
      <c r="G34" s="18"/>
      <c r="H34" s="18"/>
      <c r="I34" s="18">
        <v>45</v>
      </c>
      <c r="J34" s="17" t="s">
        <v>134</v>
      </c>
      <c r="K34" s="12"/>
      <c r="L34" s="70">
        <v>39.54</v>
      </c>
      <c r="M34" s="21">
        <f t="shared" si="2"/>
        <v>39.54</v>
      </c>
      <c r="N34" s="30">
        <f t="shared" si="1"/>
        <v>1.6799999999999997</v>
      </c>
      <c r="O34" s="6"/>
      <c r="P34" s="3"/>
      <c r="Q34" s="20"/>
      <c r="R34" s="20"/>
      <c r="S34" s="4"/>
      <c r="T34" s="4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</row>
    <row r="35" spans="1:31" ht="13.5" customHeight="1">
      <c r="A35" s="6">
        <v>4</v>
      </c>
      <c r="B35" s="7">
        <v>279</v>
      </c>
      <c r="C35" s="7" t="s">
        <v>40</v>
      </c>
      <c r="D35" s="15" t="s">
        <v>171</v>
      </c>
      <c r="E35" s="86">
        <v>24427</v>
      </c>
      <c r="F35" s="24"/>
      <c r="G35" s="7"/>
      <c r="H35" s="18"/>
      <c r="I35" s="18">
        <v>45</v>
      </c>
      <c r="J35" s="17" t="s">
        <v>89</v>
      </c>
      <c r="K35" s="12"/>
      <c r="L35" s="70">
        <v>40.2</v>
      </c>
      <c r="M35" s="21">
        <f t="shared" si="2"/>
        <v>40.2</v>
      </c>
      <c r="N35" s="30">
        <f t="shared" si="1"/>
        <v>2.3400000000000034</v>
      </c>
      <c r="O35" s="6"/>
      <c r="P35" s="3"/>
      <c r="Q35" s="20"/>
      <c r="R35" s="20"/>
      <c r="S35" s="4"/>
      <c r="T35" s="4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</row>
    <row r="36" spans="1:31" ht="13.5" customHeight="1">
      <c r="A36" s="6">
        <v>5</v>
      </c>
      <c r="B36" s="7">
        <v>288</v>
      </c>
      <c r="C36" s="7" t="s">
        <v>40</v>
      </c>
      <c r="D36" s="15" t="s">
        <v>164</v>
      </c>
      <c r="E36" s="86">
        <v>24698</v>
      </c>
      <c r="F36" s="24"/>
      <c r="G36" s="7"/>
      <c r="H36" s="7"/>
      <c r="I36" s="7">
        <v>45</v>
      </c>
      <c r="J36" s="15" t="s">
        <v>165</v>
      </c>
      <c r="K36" s="12"/>
      <c r="L36" s="70">
        <v>40.82</v>
      </c>
      <c r="M36" s="21">
        <f t="shared" si="2"/>
        <v>40.82</v>
      </c>
      <c r="N36" s="30">
        <f t="shared" si="1"/>
        <v>2.960000000000001</v>
      </c>
      <c r="O36" s="6"/>
      <c r="P36" s="3"/>
      <c r="Q36" s="20"/>
      <c r="R36" s="20"/>
      <c r="S36" s="4"/>
      <c r="T36" s="4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</row>
    <row r="37" spans="1:31" ht="13.5" customHeight="1">
      <c r="A37" s="6">
        <v>6</v>
      </c>
      <c r="B37" s="7">
        <v>275</v>
      </c>
      <c r="C37" s="7" t="s">
        <v>40</v>
      </c>
      <c r="D37" s="15" t="s">
        <v>173</v>
      </c>
      <c r="E37" s="86">
        <v>24787</v>
      </c>
      <c r="F37" s="24"/>
      <c r="G37" s="7"/>
      <c r="H37" s="7"/>
      <c r="I37" s="7">
        <v>45</v>
      </c>
      <c r="J37" s="15" t="s">
        <v>134</v>
      </c>
      <c r="K37" s="12"/>
      <c r="L37" s="70">
        <v>41.21</v>
      </c>
      <c r="M37" s="21">
        <f t="shared" si="2"/>
        <v>41.21</v>
      </c>
      <c r="N37" s="30">
        <f t="shared" si="1"/>
        <v>3.3500000000000014</v>
      </c>
      <c r="O37" s="6"/>
      <c r="P37" s="3"/>
      <c r="Q37" s="20"/>
      <c r="R37" s="20"/>
      <c r="S37" s="4"/>
      <c r="T37" s="4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</row>
    <row r="38" spans="1:31" ht="13.5" customHeight="1">
      <c r="A38" s="6">
        <v>7</v>
      </c>
      <c r="B38" s="7">
        <v>278</v>
      </c>
      <c r="C38" s="7" t="s">
        <v>41</v>
      </c>
      <c r="D38" s="17" t="s">
        <v>174</v>
      </c>
      <c r="E38" s="87">
        <v>23541</v>
      </c>
      <c r="F38" s="27"/>
      <c r="G38" s="18"/>
      <c r="H38" s="18"/>
      <c r="I38" s="18">
        <v>45</v>
      </c>
      <c r="J38" s="17" t="s">
        <v>89</v>
      </c>
      <c r="K38" s="12"/>
      <c r="L38" s="70">
        <v>42.95</v>
      </c>
      <c r="M38" s="21">
        <f t="shared" si="2"/>
        <v>42.95</v>
      </c>
      <c r="N38" s="30">
        <f t="shared" si="1"/>
        <v>5.090000000000003</v>
      </c>
      <c r="O38" s="6"/>
      <c r="P38" s="3"/>
      <c r="Q38" s="20"/>
      <c r="R38" s="20"/>
      <c r="S38" s="4"/>
      <c r="T38" s="4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</row>
    <row r="39" spans="1:31" ht="13.5" customHeight="1">
      <c r="A39" s="6">
        <v>8</v>
      </c>
      <c r="B39" s="7">
        <v>286</v>
      </c>
      <c r="C39" s="7" t="s">
        <v>40</v>
      </c>
      <c r="D39" s="15" t="s">
        <v>167</v>
      </c>
      <c r="E39" s="86">
        <v>24770</v>
      </c>
      <c r="F39" s="24"/>
      <c r="G39" s="7"/>
      <c r="H39" s="18"/>
      <c r="I39" s="18">
        <v>45</v>
      </c>
      <c r="J39" s="17" t="s">
        <v>52</v>
      </c>
      <c r="K39" s="12"/>
      <c r="L39" s="70">
        <v>44.94</v>
      </c>
      <c r="M39" s="21">
        <f t="shared" si="2"/>
        <v>44.94</v>
      </c>
      <c r="N39" s="30">
        <f t="shared" si="1"/>
        <v>7.079999999999998</v>
      </c>
      <c r="O39" s="6"/>
      <c r="P39" s="3"/>
      <c r="Q39" s="20"/>
      <c r="R39" s="20"/>
      <c r="S39" s="4"/>
      <c r="T39" s="4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</row>
    <row r="40" spans="1:31" ht="13.5" customHeight="1">
      <c r="A40" s="6">
        <v>9</v>
      </c>
      <c r="B40" s="7">
        <v>274</v>
      </c>
      <c r="C40" s="7" t="s">
        <v>41</v>
      </c>
      <c r="D40" s="17" t="s">
        <v>176</v>
      </c>
      <c r="E40" s="87">
        <v>24096</v>
      </c>
      <c r="F40" s="27"/>
      <c r="G40" s="18"/>
      <c r="H40" s="18"/>
      <c r="I40" s="18">
        <v>45</v>
      </c>
      <c r="J40" s="17" t="s">
        <v>134</v>
      </c>
      <c r="K40" s="12"/>
      <c r="L40" s="70">
        <v>45.87</v>
      </c>
      <c r="M40" s="21">
        <f t="shared" si="2"/>
        <v>45.87</v>
      </c>
      <c r="N40" s="30">
        <f t="shared" si="1"/>
        <v>8.009999999999998</v>
      </c>
      <c r="O40" s="6"/>
      <c r="P40" s="3"/>
      <c r="Q40" s="20"/>
      <c r="R40" s="20"/>
      <c r="S40" s="4"/>
      <c r="T40" s="4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</row>
    <row r="41" spans="1:31" ht="13.5" customHeight="1">
      <c r="A41" s="6">
        <v>10</v>
      </c>
      <c r="B41" s="7">
        <v>282</v>
      </c>
      <c r="C41" s="7" t="s">
        <v>40</v>
      </c>
      <c r="D41" s="15" t="s">
        <v>169</v>
      </c>
      <c r="E41" s="86">
        <v>24668</v>
      </c>
      <c r="F41" s="24"/>
      <c r="G41" s="7"/>
      <c r="H41" s="7"/>
      <c r="I41" s="7">
        <v>45</v>
      </c>
      <c r="J41" s="15" t="s">
        <v>100</v>
      </c>
      <c r="K41" s="12"/>
      <c r="L41" s="70">
        <v>46.51</v>
      </c>
      <c r="M41" s="21">
        <f t="shared" si="2"/>
        <v>46.51</v>
      </c>
      <c r="N41" s="30">
        <f t="shared" si="1"/>
        <v>8.649999999999999</v>
      </c>
      <c r="O41" s="6"/>
      <c r="P41" s="3"/>
      <c r="Q41" s="20"/>
      <c r="R41" s="20"/>
      <c r="S41" s="4"/>
      <c r="T41" s="4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</row>
    <row r="42" spans="1:31" ht="13.5" customHeight="1">
      <c r="A42" s="6">
        <v>11</v>
      </c>
      <c r="B42" s="7">
        <v>284</v>
      </c>
      <c r="C42" s="7" t="s">
        <v>41</v>
      </c>
      <c r="D42" s="17" t="s">
        <v>168</v>
      </c>
      <c r="E42" s="87">
        <v>23488</v>
      </c>
      <c r="F42" s="27"/>
      <c r="G42" s="18"/>
      <c r="H42" s="18"/>
      <c r="I42" s="18">
        <v>45</v>
      </c>
      <c r="J42" s="17" t="s">
        <v>63</v>
      </c>
      <c r="K42" s="12"/>
      <c r="L42" s="70">
        <v>47.16</v>
      </c>
      <c r="M42" s="21">
        <f t="shared" si="2"/>
        <v>47.16</v>
      </c>
      <c r="N42" s="30">
        <f t="shared" si="1"/>
        <v>9.299999999999997</v>
      </c>
      <c r="O42" s="6"/>
      <c r="P42" s="3"/>
      <c r="Q42" s="20"/>
      <c r="R42" s="20"/>
      <c r="S42" s="4"/>
      <c r="T42" s="4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</row>
    <row r="43" spans="1:31" ht="13.5" customHeight="1" thickBot="1">
      <c r="A43" s="35">
        <v>12</v>
      </c>
      <c r="B43" s="36">
        <v>280</v>
      </c>
      <c r="C43" s="36" t="s">
        <v>41</v>
      </c>
      <c r="D43" s="37" t="s">
        <v>170</v>
      </c>
      <c r="E43" s="88">
        <v>23902</v>
      </c>
      <c r="F43" s="38"/>
      <c r="G43" s="39"/>
      <c r="H43" s="39"/>
      <c r="I43" s="39">
        <v>45</v>
      </c>
      <c r="J43" s="37" t="s">
        <v>132</v>
      </c>
      <c r="K43" s="42"/>
      <c r="L43" s="89">
        <v>47.63</v>
      </c>
      <c r="M43" s="43">
        <f t="shared" si="2"/>
        <v>47.63</v>
      </c>
      <c r="N43" s="30">
        <f t="shared" si="1"/>
        <v>9.770000000000003</v>
      </c>
      <c r="O43" s="6"/>
      <c r="P43" s="3"/>
      <c r="Q43" s="20"/>
      <c r="R43" s="20"/>
      <c r="S43" s="4"/>
      <c r="T43" s="4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</row>
    <row r="44" spans="1:31" ht="13.5" customHeight="1" thickTop="1">
      <c r="A44" s="100">
        <v>1</v>
      </c>
      <c r="B44" s="25">
        <v>297</v>
      </c>
      <c r="C44" s="25" t="s">
        <v>40</v>
      </c>
      <c r="D44" s="47" t="s">
        <v>156</v>
      </c>
      <c r="E44" s="91">
        <v>22572</v>
      </c>
      <c r="F44" s="49"/>
      <c r="G44" s="25"/>
      <c r="H44" s="33"/>
      <c r="I44" s="33">
        <v>50</v>
      </c>
      <c r="J44" s="31" t="s">
        <v>52</v>
      </c>
      <c r="K44" s="45"/>
      <c r="L44" s="69">
        <v>41.77</v>
      </c>
      <c r="M44" s="23">
        <f t="shared" si="2"/>
        <v>41.77</v>
      </c>
      <c r="N44" s="30">
        <f t="shared" si="1"/>
        <v>3.9100000000000037</v>
      </c>
      <c r="O44" s="6"/>
      <c r="P44" s="3"/>
      <c r="Q44" s="20"/>
      <c r="R44" s="20"/>
      <c r="S44" s="4"/>
      <c r="T44" s="4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</row>
    <row r="45" spans="1:31" ht="13.5" customHeight="1">
      <c r="A45" s="6">
        <v>2</v>
      </c>
      <c r="B45" s="7">
        <v>296</v>
      </c>
      <c r="C45" s="7" t="s">
        <v>41</v>
      </c>
      <c r="D45" s="17" t="s">
        <v>160</v>
      </c>
      <c r="E45" s="87">
        <v>21629</v>
      </c>
      <c r="F45" s="27"/>
      <c r="G45" s="18"/>
      <c r="H45" s="18"/>
      <c r="I45" s="18">
        <v>50</v>
      </c>
      <c r="J45" s="17" t="s">
        <v>79</v>
      </c>
      <c r="K45" s="12"/>
      <c r="L45" s="70">
        <v>42.23</v>
      </c>
      <c r="M45" s="21">
        <f t="shared" si="2"/>
        <v>42.23</v>
      </c>
      <c r="N45" s="30">
        <f t="shared" si="1"/>
        <v>4.369999999999997</v>
      </c>
      <c r="O45" s="6"/>
      <c r="P45" s="3"/>
      <c r="Q45" s="20"/>
      <c r="R45" s="20"/>
      <c r="S45" s="4"/>
      <c r="T45" s="4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</row>
    <row r="46" spans="1:31" ht="13.5" customHeight="1">
      <c r="A46" s="6">
        <v>3</v>
      </c>
      <c r="B46" s="7">
        <v>293</v>
      </c>
      <c r="C46" s="7" t="s">
        <v>40</v>
      </c>
      <c r="D46" s="15" t="s">
        <v>159</v>
      </c>
      <c r="E46" s="86">
        <v>22614</v>
      </c>
      <c r="F46" s="24"/>
      <c r="G46" s="7"/>
      <c r="H46" s="7"/>
      <c r="I46" s="7">
        <v>50</v>
      </c>
      <c r="J46" s="15" t="s">
        <v>89</v>
      </c>
      <c r="K46" s="12"/>
      <c r="L46" s="70">
        <v>43.24</v>
      </c>
      <c r="M46" s="21">
        <f t="shared" si="2"/>
        <v>43.24</v>
      </c>
      <c r="N46" s="30">
        <f t="shared" si="1"/>
        <v>5.380000000000003</v>
      </c>
      <c r="O46" s="6"/>
      <c r="P46" s="3"/>
      <c r="Q46" s="20"/>
      <c r="R46" s="20"/>
      <c r="S46" s="4"/>
      <c r="T46" s="4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</row>
    <row r="47" spans="1:31" ht="13.5" customHeight="1">
      <c r="A47" s="6">
        <v>4</v>
      </c>
      <c r="B47" s="7">
        <v>299</v>
      </c>
      <c r="C47" s="7" t="s">
        <v>41</v>
      </c>
      <c r="D47" s="17" t="s">
        <v>149</v>
      </c>
      <c r="E47" s="87">
        <v>21863</v>
      </c>
      <c r="F47" s="27"/>
      <c r="G47" s="18"/>
      <c r="H47" s="18"/>
      <c r="I47" s="18">
        <v>50</v>
      </c>
      <c r="J47" s="17" t="s">
        <v>52</v>
      </c>
      <c r="K47" s="12"/>
      <c r="L47" s="70">
        <v>43.85</v>
      </c>
      <c r="M47" s="21">
        <f t="shared" si="2"/>
        <v>43.85</v>
      </c>
      <c r="N47" s="30">
        <f t="shared" si="1"/>
        <v>5.990000000000002</v>
      </c>
      <c r="O47" s="6"/>
      <c r="P47" s="3"/>
      <c r="Q47" s="20"/>
      <c r="R47" s="20"/>
      <c r="S47" s="4"/>
      <c r="T47" s="4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</row>
    <row r="48" spans="1:31" ht="13.5" customHeight="1">
      <c r="A48" s="6">
        <v>5</v>
      </c>
      <c r="B48" s="7">
        <v>301</v>
      </c>
      <c r="C48" s="7" t="s">
        <v>40</v>
      </c>
      <c r="D48" s="15" t="s">
        <v>150</v>
      </c>
      <c r="E48" s="86">
        <v>22961</v>
      </c>
      <c r="F48" s="24"/>
      <c r="G48" s="7"/>
      <c r="H48" s="7"/>
      <c r="I48" s="7">
        <v>50</v>
      </c>
      <c r="J48" s="15" t="s">
        <v>72</v>
      </c>
      <c r="K48" s="12"/>
      <c r="L48" s="70">
        <v>44.18</v>
      </c>
      <c r="M48" s="21">
        <f t="shared" si="2"/>
        <v>44.18</v>
      </c>
      <c r="N48" s="30">
        <f t="shared" si="1"/>
        <v>6.32</v>
      </c>
      <c r="O48" s="6"/>
      <c r="P48" s="3"/>
      <c r="Q48" s="20"/>
      <c r="R48" s="20"/>
      <c r="S48" s="4"/>
      <c r="T48" s="4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</row>
    <row r="49" spans="1:31" ht="13.5" customHeight="1">
      <c r="A49" s="6">
        <v>6</v>
      </c>
      <c r="B49" s="7">
        <v>289</v>
      </c>
      <c r="C49" s="7" t="s">
        <v>41</v>
      </c>
      <c r="D49" s="17" t="s">
        <v>166</v>
      </c>
      <c r="E49" s="87">
        <v>23064</v>
      </c>
      <c r="F49" s="27"/>
      <c r="G49" s="18"/>
      <c r="H49" s="18"/>
      <c r="I49" s="18">
        <v>50</v>
      </c>
      <c r="J49" s="17" t="s">
        <v>134</v>
      </c>
      <c r="K49" s="12"/>
      <c r="L49" s="70">
        <v>44.69</v>
      </c>
      <c r="M49" s="21">
        <f t="shared" si="2"/>
        <v>44.69</v>
      </c>
      <c r="N49" s="30">
        <f t="shared" si="1"/>
        <v>6.829999999999998</v>
      </c>
      <c r="O49" s="6"/>
      <c r="P49" s="3"/>
      <c r="Q49" s="20"/>
      <c r="R49" s="20"/>
      <c r="S49" s="4"/>
      <c r="T49" s="4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</row>
    <row r="50" spans="1:31" ht="13.5" customHeight="1">
      <c r="A50" s="6">
        <v>7</v>
      </c>
      <c r="B50" s="7">
        <v>300</v>
      </c>
      <c r="C50" s="7" t="s">
        <v>40</v>
      </c>
      <c r="D50" s="15" t="s">
        <v>148</v>
      </c>
      <c r="E50" s="86">
        <v>21887</v>
      </c>
      <c r="F50" s="24"/>
      <c r="G50" s="7"/>
      <c r="H50" s="18"/>
      <c r="I50" s="18">
        <v>50</v>
      </c>
      <c r="J50" s="17" t="s">
        <v>37</v>
      </c>
      <c r="K50" s="12"/>
      <c r="L50" s="70">
        <v>45.54</v>
      </c>
      <c r="M50" s="21">
        <f t="shared" si="2"/>
        <v>45.54</v>
      </c>
      <c r="N50" s="30">
        <f t="shared" si="1"/>
        <v>7.68</v>
      </c>
      <c r="O50" s="6"/>
      <c r="P50" s="3"/>
      <c r="Q50" s="20"/>
      <c r="R50" s="20"/>
      <c r="S50" s="4"/>
      <c r="T50" s="4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</row>
    <row r="51" spans="1:31" ht="13.5" customHeight="1">
      <c r="A51" s="6">
        <v>8</v>
      </c>
      <c r="B51" s="7">
        <v>290</v>
      </c>
      <c r="C51" s="7" t="s">
        <v>41</v>
      </c>
      <c r="D51" s="17" t="s">
        <v>162</v>
      </c>
      <c r="E51" s="87">
        <v>22656</v>
      </c>
      <c r="F51" s="27"/>
      <c r="G51" s="18"/>
      <c r="H51" s="18"/>
      <c r="I51" s="18">
        <v>50</v>
      </c>
      <c r="J51" s="17" t="s">
        <v>163</v>
      </c>
      <c r="K51" s="12"/>
      <c r="L51" s="70">
        <v>45.75</v>
      </c>
      <c r="M51" s="21">
        <f t="shared" si="2"/>
        <v>45.75</v>
      </c>
      <c r="N51" s="30">
        <f t="shared" si="1"/>
        <v>7.890000000000001</v>
      </c>
      <c r="O51" s="6"/>
      <c r="P51" s="3"/>
      <c r="Q51" s="20"/>
      <c r="R51" s="20"/>
      <c r="S51" s="4"/>
      <c r="T51" s="4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</row>
    <row r="52" spans="1:31" ht="13.5" customHeight="1">
      <c r="A52" s="6">
        <v>9</v>
      </c>
      <c r="B52" s="7">
        <v>291</v>
      </c>
      <c r="C52" s="7" t="s">
        <v>41</v>
      </c>
      <c r="D52" s="17" t="s">
        <v>157</v>
      </c>
      <c r="E52" s="87">
        <v>22444</v>
      </c>
      <c r="F52" s="27"/>
      <c r="G52" s="18"/>
      <c r="H52" s="18"/>
      <c r="I52" s="18">
        <v>50</v>
      </c>
      <c r="J52" s="17" t="s">
        <v>158</v>
      </c>
      <c r="K52" s="12"/>
      <c r="L52" s="70">
        <v>46.29</v>
      </c>
      <c r="M52" s="21">
        <f t="shared" si="2"/>
        <v>46.29</v>
      </c>
      <c r="N52" s="30">
        <f t="shared" si="1"/>
        <v>8.43</v>
      </c>
      <c r="O52" s="6"/>
      <c r="P52" s="3"/>
      <c r="Q52" s="20"/>
      <c r="R52" s="20"/>
      <c r="S52" s="4"/>
      <c r="T52" s="4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</row>
    <row r="53" spans="1:31" ht="13.5" customHeight="1">
      <c r="A53" s="6">
        <v>10</v>
      </c>
      <c r="B53" s="7">
        <v>298</v>
      </c>
      <c r="C53" s="7" t="s">
        <v>41</v>
      </c>
      <c r="D53" s="17" t="s">
        <v>151</v>
      </c>
      <c r="E53" s="87">
        <v>22420</v>
      </c>
      <c r="F53" s="27"/>
      <c r="G53" s="18"/>
      <c r="H53" s="18"/>
      <c r="I53" s="18">
        <v>50</v>
      </c>
      <c r="J53" s="17" t="s">
        <v>52</v>
      </c>
      <c r="K53" s="12"/>
      <c r="L53" s="70">
        <v>47.09</v>
      </c>
      <c r="M53" s="21">
        <f t="shared" si="2"/>
        <v>47.09</v>
      </c>
      <c r="N53" s="30">
        <f t="shared" si="1"/>
        <v>9.230000000000004</v>
      </c>
      <c r="O53" s="6"/>
      <c r="P53" s="3"/>
      <c r="Q53" s="20"/>
      <c r="R53" s="20"/>
      <c r="S53" s="4"/>
      <c r="T53" s="4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</row>
    <row r="54" spans="1:31" ht="13.5" customHeight="1">
      <c r="A54" s="6">
        <v>11</v>
      </c>
      <c r="B54" s="7">
        <v>292</v>
      </c>
      <c r="C54" s="7" t="s">
        <v>40</v>
      </c>
      <c r="D54" s="15" t="s">
        <v>161</v>
      </c>
      <c r="E54" s="86">
        <v>22691</v>
      </c>
      <c r="F54" s="24"/>
      <c r="G54" s="7"/>
      <c r="H54" s="18"/>
      <c r="I54" s="18">
        <v>50</v>
      </c>
      <c r="J54" s="17" t="s">
        <v>158</v>
      </c>
      <c r="K54" s="12"/>
      <c r="L54" s="70">
        <v>48.61</v>
      </c>
      <c r="M54" s="21">
        <f t="shared" si="2"/>
        <v>48.61</v>
      </c>
      <c r="N54" s="30">
        <f t="shared" si="1"/>
        <v>10.75</v>
      </c>
      <c r="O54" s="6"/>
      <c r="P54" s="3"/>
      <c r="Q54" s="20"/>
      <c r="R54" s="20"/>
      <c r="S54" s="4"/>
      <c r="T54" s="4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</row>
    <row r="55" spans="1:31" ht="13.5" customHeight="1" thickBot="1">
      <c r="A55" s="35">
        <v>12</v>
      </c>
      <c r="B55" s="36">
        <v>302</v>
      </c>
      <c r="C55" s="36" t="s">
        <v>41</v>
      </c>
      <c r="D55" s="37" t="s">
        <v>146</v>
      </c>
      <c r="E55" s="88">
        <v>22259</v>
      </c>
      <c r="F55" s="38"/>
      <c r="G55" s="39"/>
      <c r="H55" s="39"/>
      <c r="I55" s="39">
        <v>50</v>
      </c>
      <c r="J55" s="37" t="s">
        <v>147</v>
      </c>
      <c r="K55" s="42"/>
      <c r="L55" s="89">
        <v>48.99</v>
      </c>
      <c r="M55" s="43">
        <f t="shared" si="2"/>
        <v>48.99</v>
      </c>
      <c r="N55" s="30">
        <f t="shared" si="1"/>
        <v>11.130000000000003</v>
      </c>
      <c r="O55" s="6"/>
      <c r="P55" s="3"/>
      <c r="Q55" s="20"/>
      <c r="R55" s="20"/>
      <c r="S55" s="4"/>
      <c r="T55" s="4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</row>
    <row r="56" spans="1:31" ht="13.5" customHeight="1" thickTop="1">
      <c r="A56" s="100">
        <v>1</v>
      </c>
      <c r="B56" s="25">
        <v>304</v>
      </c>
      <c r="C56" s="25" t="s">
        <v>41</v>
      </c>
      <c r="D56" s="31" t="s">
        <v>144</v>
      </c>
      <c r="E56" s="115">
        <v>20552</v>
      </c>
      <c r="F56" s="32"/>
      <c r="G56" s="33"/>
      <c r="H56" s="33"/>
      <c r="I56" s="33">
        <v>55</v>
      </c>
      <c r="J56" s="31" t="s">
        <v>115</v>
      </c>
      <c r="K56" s="45"/>
      <c r="L56" s="69">
        <v>43.69</v>
      </c>
      <c r="M56" s="23">
        <f t="shared" si="2"/>
        <v>43.69</v>
      </c>
      <c r="N56" s="30">
        <f t="shared" si="1"/>
        <v>5.829999999999998</v>
      </c>
      <c r="O56" s="6"/>
      <c r="P56" s="3"/>
      <c r="Q56" s="20"/>
      <c r="R56" s="20"/>
      <c r="S56" s="4"/>
      <c r="T56" s="4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</row>
    <row r="57" spans="1:31" ht="13.5" customHeight="1">
      <c r="A57" s="6">
        <v>2</v>
      </c>
      <c r="B57" s="7">
        <v>303</v>
      </c>
      <c r="C57" s="7" t="s">
        <v>40</v>
      </c>
      <c r="D57" s="15" t="s">
        <v>143</v>
      </c>
      <c r="E57" s="86">
        <v>21064</v>
      </c>
      <c r="F57" s="24"/>
      <c r="G57" s="7"/>
      <c r="H57" s="18"/>
      <c r="I57" s="18">
        <v>55</v>
      </c>
      <c r="J57" s="17" t="s">
        <v>134</v>
      </c>
      <c r="K57" s="12"/>
      <c r="L57" s="70">
        <v>43.99</v>
      </c>
      <c r="M57" s="21">
        <f t="shared" si="2"/>
        <v>43.99</v>
      </c>
      <c r="N57" s="30">
        <f t="shared" si="1"/>
        <v>6.130000000000003</v>
      </c>
      <c r="O57" s="6"/>
      <c r="P57" s="3"/>
      <c r="Q57" s="20"/>
      <c r="R57" s="20"/>
      <c r="S57" s="4"/>
      <c r="T57" s="4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</row>
    <row r="58" spans="1:31" ht="13.5" customHeight="1">
      <c r="A58" s="6">
        <v>3</v>
      </c>
      <c r="B58" s="7">
        <v>309</v>
      </c>
      <c r="C58" s="7" t="s">
        <v>40</v>
      </c>
      <c r="D58" s="15" t="s">
        <v>138</v>
      </c>
      <c r="E58" s="86">
        <v>19648</v>
      </c>
      <c r="F58" s="24"/>
      <c r="G58" s="7"/>
      <c r="H58" s="18"/>
      <c r="I58" s="18">
        <v>55</v>
      </c>
      <c r="J58" s="17" t="s">
        <v>74</v>
      </c>
      <c r="K58" s="12"/>
      <c r="L58" s="70">
        <v>44.46</v>
      </c>
      <c r="M58" s="21">
        <f t="shared" si="2"/>
        <v>44.46</v>
      </c>
      <c r="N58" s="30">
        <f t="shared" si="1"/>
        <v>6.600000000000001</v>
      </c>
      <c r="O58" s="6"/>
      <c r="P58" s="3"/>
      <c r="Q58" s="20"/>
      <c r="R58" s="20"/>
      <c r="S58" s="4"/>
      <c r="T58" s="4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</row>
    <row r="59" spans="1:31" ht="13.5" customHeight="1">
      <c r="A59" s="6">
        <v>4</v>
      </c>
      <c r="B59" s="7">
        <v>307</v>
      </c>
      <c r="C59" s="7" t="s">
        <v>41</v>
      </c>
      <c r="D59" s="17" t="s">
        <v>139</v>
      </c>
      <c r="E59" s="87">
        <v>20034</v>
      </c>
      <c r="F59" s="27"/>
      <c r="G59" s="18"/>
      <c r="H59" s="18"/>
      <c r="I59" s="18">
        <v>55</v>
      </c>
      <c r="J59" s="17" t="s">
        <v>140</v>
      </c>
      <c r="K59" s="12"/>
      <c r="L59" s="70">
        <v>44.54</v>
      </c>
      <c r="M59" s="21">
        <f t="shared" si="2"/>
        <v>44.54</v>
      </c>
      <c r="N59" s="30">
        <f t="shared" si="1"/>
        <v>6.68</v>
      </c>
      <c r="O59" s="6"/>
      <c r="P59" s="3"/>
      <c r="Q59" s="20"/>
      <c r="R59" s="20"/>
      <c r="S59" s="4"/>
      <c r="T59" s="4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</row>
    <row r="60" spans="1:31" ht="13.5" customHeight="1">
      <c r="A60" s="6">
        <v>5</v>
      </c>
      <c r="B60" s="7">
        <v>305</v>
      </c>
      <c r="C60" s="7" t="s">
        <v>40</v>
      </c>
      <c r="D60" s="15" t="s">
        <v>145</v>
      </c>
      <c r="E60" s="86">
        <v>19983</v>
      </c>
      <c r="F60" s="24"/>
      <c r="G60" s="7"/>
      <c r="H60" s="7"/>
      <c r="I60" s="7">
        <v>55</v>
      </c>
      <c r="J60" s="15" t="s">
        <v>100</v>
      </c>
      <c r="K60" s="12"/>
      <c r="L60" s="70">
        <v>45.83</v>
      </c>
      <c r="M60" s="21">
        <f t="shared" si="2"/>
        <v>45.83</v>
      </c>
      <c r="N60" s="30">
        <f t="shared" si="1"/>
        <v>7.969999999999999</v>
      </c>
      <c r="O60" s="6"/>
      <c r="P60" s="3"/>
      <c r="Q60" s="20"/>
      <c r="R60" s="20"/>
      <c r="S60" s="4"/>
      <c r="T60" s="4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</row>
    <row r="61" spans="1:31" ht="13.5" customHeight="1">
      <c r="A61" s="6">
        <v>6</v>
      </c>
      <c r="B61" s="7">
        <v>306</v>
      </c>
      <c r="C61" s="7" t="s">
        <v>41</v>
      </c>
      <c r="D61" s="17" t="s">
        <v>142</v>
      </c>
      <c r="E61" s="87">
        <v>20723</v>
      </c>
      <c r="F61" s="27"/>
      <c r="G61" s="18"/>
      <c r="H61" s="18"/>
      <c r="I61" s="18">
        <v>55</v>
      </c>
      <c r="J61" s="17" t="s">
        <v>37</v>
      </c>
      <c r="K61" s="12"/>
      <c r="L61" s="70">
        <v>46.31</v>
      </c>
      <c r="M61" s="21">
        <f t="shared" si="2"/>
        <v>46.31</v>
      </c>
      <c r="N61" s="30">
        <f t="shared" si="1"/>
        <v>8.450000000000003</v>
      </c>
      <c r="O61" s="6"/>
      <c r="P61" s="3"/>
      <c r="Q61" s="20"/>
      <c r="R61" s="20"/>
      <c r="S61" s="4"/>
      <c r="T61" s="4"/>
      <c r="U61" s="4"/>
      <c r="V61" s="4"/>
      <c r="W61" s="7"/>
      <c r="X61" s="4"/>
      <c r="Y61" s="4"/>
      <c r="Z61" s="4"/>
      <c r="AA61" s="4"/>
      <c r="AB61" s="4"/>
      <c r="AC61" s="4"/>
      <c r="AD61" s="4"/>
      <c r="AE61" s="4"/>
    </row>
    <row r="62" spans="1:31" ht="13.5" customHeight="1" thickBot="1">
      <c r="A62" s="35">
        <v>7</v>
      </c>
      <c r="B62" s="36">
        <v>308</v>
      </c>
      <c r="C62" s="36" t="s">
        <v>40</v>
      </c>
      <c r="D62" s="41" t="s">
        <v>141</v>
      </c>
      <c r="E62" s="90">
        <v>20434</v>
      </c>
      <c r="F62" s="62"/>
      <c r="G62" s="36"/>
      <c r="H62" s="36"/>
      <c r="I62" s="36">
        <v>55</v>
      </c>
      <c r="J62" s="41" t="s">
        <v>74</v>
      </c>
      <c r="K62" s="42"/>
      <c r="L62" s="89">
        <v>46.33</v>
      </c>
      <c r="M62" s="43">
        <f t="shared" si="2"/>
        <v>46.33</v>
      </c>
      <c r="N62" s="30">
        <f t="shared" si="1"/>
        <v>8.469999999999999</v>
      </c>
      <c r="O62" s="6"/>
      <c r="P62" s="3"/>
      <c r="Q62" s="20"/>
      <c r="R62" s="20"/>
      <c r="S62" s="4"/>
      <c r="T62" s="4"/>
      <c r="U62" s="4"/>
      <c r="V62" s="4"/>
      <c r="W62" s="7"/>
      <c r="X62" s="4"/>
      <c r="Y62" s="4"/>
      <c r="Z62" s="4"/>
      <c r="AA62" s="4"/>
      <c r="AB62" s="4"/>
      <c r="AC62" s="4"/>
      <c r="AD62" s="4"/>
      <c r="AE62" s="4"/>
    </row>
    <row r="63" spans="1:31" ht="13.5" customHeight="1" thickTop="1">
      <c r="A63" s="100">
        <v>1</v>
      </c>
      <c r="B63" s="25">
        <v>310</v>
      </c>
      <c r="C63" s="25" t="s">
        <v>40</v>
      </c>
      <c r="D63" s="47" t="s">
        <v>133</v>
      </c>
      <c r="E63" s="91">
        <v>19244</v>
      </c>
      <c r="F63" s="49"/>
      <c r="G63" s="25"/>
      <c r="H63" s="33"/>
      <c r="I63" s="33">
        <v>60</v>
      </c>
      <c r="J63" s="31" t="s">
        <v>134</v>
      </c>
      <c r="K63" s="45"/>
      <c r="L63" s="69">
        <v>42.86</v>
      </c>
      <c r="M63" s="23">
        <f t="shared" si="2"/>
        <v>42.86</v>
      </c>
      <c r="N63" s="30">
        <f t="shared" si="1"/>
        <v>5</v>
      </c>
      <c r="O63" s="6"/>
      <c r="P63" s="3"/>
      <c r="Q63" s="20"/>
      <c r="R63" s="20"/>
      <c r="S63" s="4"/>
      <c r="T63" s="4"/>
      <c r="U63" s="4"/>
      <c r="V63" s="4"/>
      <c r="W63" s="7"/>
      <c r="X63" s="4"/>
      <c r="Y63" s="4"/>
      <c r="Z63" s="4"/>
      <c r="AA63" s="4"/>
      <c r="AB63" s="4"/>
      <c r="AC63" s="4"/>
      <c r="AD63" s="4"/>
      <c r="AE63" s="4"/>
    </row>
    <row r="64" spans="1:31" ht="13.5" customHeight="1">
      <c r="A64" s="6">
        <v>2</v>
      </c>
      <c r="B64" s="7">
        <v>317</v>
      </c>
      <c r="C64" s="7" t="s">
        <v>40</v>
      </c>
      <c r="D64" s="15" t="s">
        <v>126</v>
      </c>
      <c r="E64" s="86">
        <v>18102</v>
      </c>
      <c r="F64" s="24"/>
      <c r="G64" s="7"/>
      <c r="H64" s="18"/>
      <c r="I64" s="18">
        <v>60</v>
      </c>
      <c r="J64" s="17" t="s">
        <v>95</v>
      </c>
      <c r="K64" s="12"/>
      <c r="L64" s="70">
        <v>43.48</v>
      </c>
      <c r="M64" s="21">
        <f aca="true" t="shared" si="3" ref="M64:M89">L64</f>
        <v>43.48</v>
      </c>
      <c r="N64" s="30">
        <f t="shared" si="1"/>
        <v>5.619999999999997</v>
      </c>
      <c r="O64" s="6"/>
      <c r="P64" s="3"/>
      <c r="Q64" s="20"/>
      <c r="R64" s="20"/>
      <c r="S64" s="4"/>
      <c r="T64" s="4"/>
      <c r="U64" s="4"/>
      <c r="V64" s="4"/>
      <c r="W64" s="7"/>
      <c r="X64" s="4"/>
      <c r="Y64" s="4"/>
      <c r="Z64" s="4"/>
      <c r="AA64" s="4"/>
      <c r="AB64" s="4"/>
      <c r="AC64" s="4"/>
      <c r="AD64" s="4"/>
      <c r="AE64" s="4"/>
    </row>
    <row r="65" spans="1:31" ht="13.5" customHeight="1">
      <c r="A65" s="6">
        <v>3</v>
      </c>
      <c r="B65" s="7">
        <v>311</v>
      </c>
      <c r="C65" s="7" t="s">
        <v>41</v>
      </c>
      <c r="D65" s="17" t="s">
        <v>135</v>
      </c>
      <c r="E65" s="87">
        <v>18510</v>
      </c>
      <c r="F65" s="27"/>
      <c r="G65" s="18"/>
      <c r="H65" s="18"/>
      <c r="I65" s="18">
        <v>60</v>
      </c>
      <c r="J65" s="17" t="s">
        <v>136</v>
      </c>
      <c r="K65" s="12"/>
      <c r="L65" s="70">
        <v>44.47</v>
      </c>
      <c r="M65" s="21">
        <f t="shared" si="3"/>
        <v>44.47</v>
      </c>
      <c r="N65" s="30">
        <f t="shared" si="1"/>
        <v>6.609999999999999</v>
      </c>
      <c r="O65" s="6"/>
      <c r="P65" s="3"/>
      <c r="Q65" s="20"/>
      <c r="R65" s="20"/>
      <c r="S65" s="4"/>
      <c r="T65" s="4"/>
      <c r="U65" s="4"/>
      <c r="V65" s="4"/>
      <c r="W65" s="7"/>
      <c r="X65" s="4"/>
      <c r="Y65" s="4"/>
      <c r="Z65" s="4"/>
      <c r="AA65" s="4"/>
      <c r="AB65" s="4"/>
      <c r="AC65" s="4"/>
      <c r="AD65" s="4"/>
      <c r="AE65" s="4"/>
    </row>
    <row r="66" spans="1:31" ht="13.5" customHeight="1">
      <c r="A66" s="6">
        <v>4</v>
      </c>
      <c r="B66" s="7">
        <v>314</v>
      </c>
      <c r="C66" s="7" t="s">
        <v>41</v>
      </c>
      <c r="D66" s="17" t="s">
        <v>127</v>
      </c>
      <c r="E66" s="87">
        <v>18390</v>
      </c>
      <c r="F66" s="27"/>
      <c r="G66" s="18"/>
      <c r="H66" s="18"/>
      <c r="I66" s="18">
        <v>60</v>
      </c>
      <c r="J66" s="17" t="s">
        <v>128</v>
      </c>
      <c r="K66" s="12"/>
      <c r="L66" s="70">
        <v>44.57</v>
      </c>
      <c r="M66" s="21">
        <f t="shared" si="3"/>
        <v>44.57</v>
      </c>
      <c r="N66" s="30">
        <f t="shared" si="1"/>
        <v>6.710000000000001</v>
      </c>
      <c r="O66" s="6"/>
      <c r="P66" s="3"/>
      <c r="Q66" s="20"/>
      <c r="R66" s="20"/>
      <c r="S66" s="4"/>
      <c r="T66" s="4"/>
      <c r="U66" s="4"/>
      <c r="V66" s="4"/>
      <c r="W66" s="7"/>
      <c r="X66" s="4"/>
      <c r="Y66" s="4"/>
      <c r="Z66" s="4"/>
      <c r="AA66" s="4"/>
      <c r="AB66" s="4"/>
      <c r="AC66" s="4"/>
      <c r="AD66" s="4"/>
      <c r="AE66" s="4"/>
    </row>
    <row r="67" spans="1:31" ht="13.5" customHeight="1">
      <c r="A67" s="6">
        <v>5</v>
      </c>
      <c r="B67" s="7">
        <v>313</v>
      </c>
      <c r="C67" s="7" t="s">
        <v>40</v>
      </c>
      <c r="D67" s="15" t="s">
        <v>129</v>
      </c>
      <c r="E67" s="86">
        <v>18013</v>
      </c>
      <c r="F67" s="24"/>
      <c r="G67" s="7"/>
      <c r="H67" s="7"/>
      <c r="I67" s="7">
        <v>60</v>
      </c>
      <c r="J67" s="15" t="s">
        <v>130</v>
      </c>
      <c r="K67" s="12"/>
      <c r="L67" s="70">
        <v>45.64</v>
      </c>
      <c r="M67" s="21">
        <f t="shared" si="3"/>
        <v>45.64</v>
      </c>
      <c r="N67" s="30">
        <f t="shared" si="1"/>
        <v>7.780000000000001</v>
      </c>
      <c r="O67" s="6"/>
      <c r="P67" s="3"/>
      <c r="Q67" s="20"/>
      <c r="R67" s="20"/>
      <c r="S67" s="4"/>
      <c r="T67" s="4"/>
      <c r="U67" s="4"/>
      <c r="V67" s="4"/>
      <c r="W67" s="7"/>
      <c r="X67" s="4"/>
      <c r="Y67" s="4"/>
      <c r="Z67" s="4"/>
      <c r="AA67" s="4"/>
      <c r="AB67" s="4"/>
      <c r="AC67" s="4"/>
      <c r="AD67" s="4"/>
      <c r="AE67" s="4"/>
    </row>
    <row r="68" spans="1:31" ht="13.5" customHeight="1">
      <c r="A68" s="6">
        <v>6</v>
      </c>
      <c r="B68" s="7">
        <v>316</v>
      </c>
      <c r="C68" s="7" t="s">
        <v>41</v>
      </c>
      <c r="D68" s="17" t="s">
        <v>125</v>
      </c>
      <c r="E68" s="87">
        <v>18614</v>
      </c>
      <c r="F68" s="27"/>
      <c r="G68" s="18"/>
      <c r="H68" s="18"/>
      <c r="I68" s="18">
        <v>60</v>
      </c>
      <c r="J68" s="17" t="s">
        <v>37</v>
      </c>
      <c r="K68" s="12"/>
      <c r="L68" s="70">
        <v>48.63</v>
      </c>
      <c r="M68" s="21">
        <f t="shared" si="3"/>
        <v>48.63</v>
      </c>
      <c r="N68" s="30">
        <f t="shared" si="1"/>
        <v>10.770000000000003</v>
      </c>
      <c r="O68" s="6"/>
      <c r="P68" s="3"/>
      <c r="Q68" s="20"/>
      <c r="R68" s="20"/>
      <c r="S68" s="4"/>
      <c r="T68" s="4"/>
      <c r="U68" s="4"/>
      <c r="V68" s="4"/>
      <c r="W68" s="7"/>
      <c r="X68" s="4"/>
      <c r="Y68" s="4"/>
      <c r="Z68" s="4"/>
      <c r="AA68" s="4"/>
      <c r="AB68" s="4"/>
      <c r="AC68" s="4"/>
      <c r="AD68" s="4"/>
      <c r="AE68" s="4"/>
    </row>
    <row r="69" spans="1:31" ht="13.5" customHeight="1" thickBot="1">
      <c r="A69" s="35">
        <v>7</v>
      </c>
      <c r="B69" s="36">
        <v>312</v>
      </c>
      <c r="C69" s="36" t="s">
        <v>41</v>
      </c>
      <c r="D69" s="37" t="s">
        <v>131</v>
      </c>
      <c r="E69" s="88">
        <v>17840</v>
      </c>
      <c r="F69" s="38"/>
      <c r="G69" s="39"/>
      <c r="H69" s="39"/>
      <c r="I69" s="39">
        <v>60</v>
      </c>
      <c r="J69" s="37" t="s">
        <v>132</v>
      </c>
      <c r="K69" s="42"/>
      <c r="L69" s="89">
        <v>52.61</v>
      </c>
      <c r="M69" s="43">
        <f t="shared" si="3"/>
        <v>52.61</v>
      </c>
      <c r="N69" s="30">
        <f t="shared" si="1"/>
        <v>14.75</v>
      </c>
      <c r="O69" s="6"/>
      <c r="P69" s="3"/>
      <c r="Q69" s="20"/>
      <c r="R69" s="20"/>
      <c r="S69" s="4"/>
      <c r="T69" s="4"/>
      <c r="U69" s="4"/>
      <c r="V69" s="4"/>
      <c r="W69" s="7"/>
      <c r="X69" s="4"/>
      <c r="Y69" s="4"/>
      <c r="Z69" s="4"/>
      <c r="AA69" s="4"/>
      <c r="AB69" s="4"/>
      <c r="AC69" s="4"/>
      <c r="AD69" s="4"/>
      <c r="AE69" s="4"/>
    </row>
    <row r="70" spans="1:31" ht="13.5" customHeight="1" thickTop="1">
      <c r="A70" s="100">
        <v>1</v>
      </c>
      <c r="B70" s="25">
        <v>325</v>
      </c>
      <c r="C70" s="25" t="s">
        <v>40</v>
      </c>
      <c r="D70" s="47" t="s">
        <v>118</v>
      </c>
      <c r="E70" s="91">
        <v>17252</v>
      </c>
      <c r="F70" s="49"/>
      <c r="G70" s="25"/>
      <c r="H70" s="33"/>
      <c r="I70" s="33">
        <v>65</v>
      </c>
      <c r="J70" s="31" t="s">
        <v>72</v>
      </c>
      <c r="K70" s="45"/>
      <c r="L70" s="69">
        <v>44.5</v>
      </c>
      <c r="M70" s="23">
        <f t="shared" si="3"/>
        <v>44.5</v>
      </c>
      <c r="N70" s="30">
        <f t="shared" si="1"/>
        <v>6.640000000000001</v>
      </c>
      <c r="O70" s="6"/>
      <c r="P70" s="3"/>
      <c r="Q70" s="20"/>
      <c r="R70" s="20"/>
      <c r="S70" s="4"/>
      <c r="T70" s="4"/>
      <c r="U70" s="4"/>
      <c r="V70" s="4"/>
      <c r="W70" s="7"/>
      <c r="X70" s="4"/>
      <c r="Y70" s="4"/>
      <c r="Z70" s="4"/>
      <c r="AA70" s="4"/>
      <c r="AB70" s="4"/>
      <c r="AC70" s="4"/>
      <c r="AD70" s="4"/>
      <c r="AE70" s="4"/>
    </row>
    <row r="71" spans="1:31" ht="13.5" customHeight="1">
      <c r="A71" s="6">
        <v>2</v>
      </c>
      <c r="B71" s="7">
        <v>319</v>
      </c>
      <c r="C71" s="7" t="s">
        <v>40</v>
      </c>
      <c r="D71" s="15" t="s">
        <v>122</v>
      </c>
      <c r="E71" s="86">
        <v>17251</v>
      </c>
      <c r="F71" s="24"/>
      <c r="G71" s="7"/>
      <c r="H71" s="18"/>
      <c r="I71" s="18">
        <v>65</v>
      </c>
      <c r="J71" s="17" t="s">
        <v>100</v>
      </c>
      <c r="K71" s="12"/>
      <c r="L71" s="70">
        <v>45.09</v>
      </c>
      <c r="M71" s="21">
        <f t="shared" si="3"/>
        <v>45.09</v>
      </c>
      <c r="N71" s="30">
        <f t="shared" si="1"/>
        <v>7.230000000000004</v>
      </c>
      <c r="O71" s="6"/>
      <c r="P71" s="3"/>
      <c r="Q71" s="20"/>
      <c r="R71" s="20"/>
      <c r="S71" s="4"/>
      <c r="T71" s="4"/>
      <c r="U71" s="4"/>
      <c r="V71" s="4"/>
      <c r="W71" s="7"/>
      <c r="X71" s="4"/>
      <c r="Y71" s="4"/>
      <c r="Z71" s="4"/>
      <c r="AA71" s="4"/>
      <c r="AB71" s="4"/>
      <c r="AC71" s="4"/>
      <c r="AD71" s="4"/>
      <c r="AE71" s="4"/>
    </row>
    <row r="72" spans="1:31" ht="13.5" customHeight="1">
      <c r="A72" s="6">
        <v>3</v>
      </c>
      <c r="B72" s="7">
        <v>340</v>
      </c>
      <c r="C72" s="7" t="s">
        <v>41</v>
      </c>
      <c r="D72" s="17" t="s">
        <v>119</v>
      </c>
      <c r="E72" s="87"/>
      <c r="F72" s="27"/>
      <c r="G72" s="18"/>
      <c r="H72" s="18"/>
      <c r="I72" s="18">
        <v>65</v>
      </c>
      <c r="J72" s="17" t="s">
        <v>100</v>
      </c>
      <c r="K72" s="12"/>
      <c r="L72" s="70">
        <v>46.36</v>
      </c>
      <c r="M72" s="21">
        <f t="shared" si="3"/>
        <v>46.36</v>
      </c>
      <c r="N72" s="30">
        <f t="shared" si="1"/>
        <v>8.5</v>
      </c>
      <c r="O72" s="6"/>
      <c r="P72" s="3"/>
      <c r="Q72" s="20"/>
      <c r="R72" s="20"/>
      <c r="S72" s="4"/>
      <c r="T72" s="4"/>
      <c r="U72" s="4"/>
      <c r="V72" s="4"/>
      <c r="W72" s="7"/>
      <c r="X72" s="4"/>
      <c r="Y72" s="4"/>
      <c r="Z72" s="4"/>
      <c r="AA72" s="4"/>
      <c r="AB72" s="4"/>
      <c r="AC72" s="4"/>
      <c r="AD72" s="4"/>
      <c r="AE72" s="4"/>
    </row>
    <row r="73" spans="1:31" ht="13.5" customHeight="1">
      <c r="A73" s="6">
        <v>4</v>
      </c>
      <c r="B73" s="7">
        <v>322</v>
      </c>
      <c r="C73" s="7" t="s">
        <v>40</v>
      </c>
      <c r="D73" s="15" t="s">
        <v>120</v>
      </c>
      <c r="E73" s="86">
        <v>16698</v>
      </c>
      <c r="F73" s="24"/>
      <c r="G73" s="7"/>
      <c r="H73" s="7"/>
      <c r="I73" s="7">
        <v>65</v>
      </c>
      <c r="J73" s="15" t="s">
        <v>37</v>
      </c>
      <c r="K73" s="12"/>
      <c r="L73" s="70">
        <v>47.57</v>
      </c>
      <c r="M73" s="21">
        <f t="shared" si="3"/>
        <v>47.57</v>
      </c>
      <c r="N73" s="30">
        <f t="shared" si="1"/>
        <v>9.71</v>
      </c>
      <c r="O73" s="6"/>
      <c r="P73" s="3"/>
      <c r="Q73" s="20"/>
      <c r="R73" s="20"/>
      <c r="S73" s="4"/>
      <c r="T73" s="4"/>
      <c r="U73" s="4"/>
      <c r="V73" s="4"/>
      <c r="W73" s="7"/>
      <c r="X73" s="4"/>
      <c r="Y73" s="4"/>
      <c r="Z73" s="4"/>
      <c r="AA73" s="4"/>
      <c r="AB73" s="4"/>
      <c r="AC73" s="4"/>
      <c r="AD73" s="4"/>
      <c r="AE73" s="4"/>
    </row>
    <row r="74" spans="1:31" ht="13.5" customHeight="1">
      <c r="A74" s="6">
        <v>5</v>
      </c>
      <c r="B74" s="7">
        <v>321</v>
      </c>
      <c r="C74" s="7" t="s">
        <v>41</v>
      </c>
      <c r="D74" s="17" t="s">
        <v>121</v>
      </c>
      <c r="E74" s="87">
        <v>16494</v>
      </c>
      <c r="F74" s="27"/>
      <c r="G74" s="18"/>
      <c r="H74" s="18"/>
      <c r="I74" s="18">
        <v>65</v>
      </c>
      <c r="J74" s="17" t="s">
        <v>52</v>
      </c>
      <c r="K74" s="12"/>
      <c r="L74" s="70">
        <v>47.83</v>
      </c>
      <c r="M74" s="21">
        <f t="shared" si="3"/>
        <v>47.83</v>
      </c>
      <c r="N74" s="30">
        <f t="shared" si="1"/>
        <v>9.969999999999999</v>
      </c>
      <c r="O74" s="6"/>
      <c r="P74" s="3"/>
      <c r="Q74" s="20"/>
      <c r="R74" s="20"/>
      <c r="S74" s="4"/>
      <c r="T74" s="4"/>
      <c r="U74" s="4"/>
      <c r="V74" s="4"/>
      <c r="W74" s="7"/>
      <c r="X74" s="4"/>
      <c r="Y74" s="4"/>
      <c r="Z74" s="4"/>
      <c r="AA74" s="4"/>
      <c r="AB74" s="4"/>
      <c r="AC74" s="4"/>
      <c r="AD74" s="4"/>
      <c r="AE74" s="4"/>
    </row>
    <row r="75" spans="1:31" ht="13.5" customHeight="1">
      <c r="A75" s="6">
        <v>6</v>
      </c>
      <c r="B75" s="7">
        <v>323</v>
      </c>
      <c r="C75" s="7" t="s">
        <v>41</v>
      </c>
      <c r="D75" s="17" t="s">
        <v>117</v>
      </c>
      <c r="E75" s="87">
        <v>17315</v>
      </c>
      <c r="F75" s="27"/>
      <c r="G75" s="18"/>
      <c r="H75" s="18"/>
      <c r="I75" s="18">
        <v>65</v>
      </c>
      <c r="J75" s="17" t="s">
        <v>37</v>
      </c>
      <c r="K75" s="12"/>
      <c r="L75" s="70">
        <v>48.63</v>
      </c>
      <c r="M75" s="21">
        <f t="shared" si="3"/>
        <v>48.63</v>
      </c>
      <c r="N75" s="30">
        <f t="shared" si="1"/>
        <v>10.770000000000003</v>
      </c>
      <c r="O75" s="6"/>
      <c r="P75" s="3"/>
      <c r="Q75" s="20"/>
      <c r="R75" s="20"/>
      <c r="S75" s="4"/>
      <c r="T75" s="4"/>
      <c r="U75" s="4"/>
      <c r="V75" s="4"/>
      <c r="W75" s="7"/>
      <c r="X75" s="4"/>
      <c r="Y75" s="4"/>
      <c r="Z75" s="4"/>
      <c r="AA75" s="4"/>
      <c r="AB75" s="4"/>
      <c r="AC75" s="4"/>
      <c r="AD75" s="4"/>
      <c r="AE75" s="4"/>
    </row>
    <row r="76" spans="1:31" ht="13.5" customHeight="1">
      <c r="A76" s="6">
        <v>7</v>
      </c>
      <c r="B76" s="7">
        <v>320</v>
      </c>
      <c r="C76" s="7" t="s">
        <v>41</v>
      </c>
      <c r="D76" s="17" t="s">
        <v>123</v>
      </c>
      <c r="E76" s="87">
        <v>17658</v>
      </c>
      <c r="F76" s="27"/>
      <c r="G76" s="18"/>
      <c r="H76" s="18"/>
      <c r="I76" s="18">
        <v>65</v>
      </c>
      <c r="J76" s="17" t="s">
        <v>52</v>
      </c>
      <c r="K76" s="12"/>
      <c r="L76" s="70">
        <v>48.88</v>
      </c>
      <c r="M76" s="21">
        <f t="shared" si="3"/>
        <v>48.88</v>
      </c>
      <c r="N76" s="30"/>
      <c r="O76" s="6"/>
      <c r="P76" s="3"/>
      <c r="Q76" s="20"/>
      <c r="R76" s="20"/>
      <c r="S76" s="4"/>
      <c r="T76" s="4"/>
      <c r="U76" s="4"/>
      <c r="V76" s="4"/>
      <c r="W76" s="7"/>
      <c r="X76" s="4"/>
      <c r="Y76" s="4"/>
      <c r="Z76" s="4"/>
      <c r="AA76" s="4"/>
      <c r="AB76" s="4"/>
      <c r="AC76" s="4"/>
      <c r="AD76" s="4"/>
      <c r="AE76" s="4"/>
    </row>
    <row r="77" spans="1:31" ht="13.5" customHeight="1">
      <c r="A77" s="6">
        <v>8</v>
      </c>
      <c r="B77" s="7">
        <v>345</v>
      </c>
      <c r="C77" s="7" t="s">
        <v>40</v>
      </c>
      <c r="D77" s="15" t="s">
        <v>154</v>
      </c>
      <c r="E77" s="86"/>
      <c r="F77" s="24"/>
      <c r="G77" s="7"/>
      <c r="H77" s="4"/>
      <c r="I77" s="7">
        <v>65</v>
      </c>
      <c r="J77" s="15" t="s">
        <v>155</v>
      </c>
      <c r="K77" s="12"/>
      <c r="L77" s="70">
        <v>48.99</v>
      </c>
      <c r="M77" s="21">
        <f t="shared" si="3"/>
        <v>48.99</v>
      </c>
      <c r="N77" s="30"/>
      <c r="O77" s="6"/>
      <c r="P77" s="3"/>
      <c r="Q77" s="20"/>
      <c r="R77" s="20"/>
      <c r="S77" s="4"/>
      <c r="T77" s="4"/>
      <c r="U77" s="4"/>
      <c r="V77" s="4"/>
      <c r="W77" s="7"/>
      <c r="X77" s="4"/>
      <c r="Y77" s="4"/>
      <c r="Z77" s="4"/>
      <c r="AA77" s="4"/>
      <c r="AB77" s="4"/>
      <c r="AC77" s="4"/>
      <c r="AD77" s="4"/>
      <c r="AE77" s="4"/>
    </row>
    <row r="78" spans="1:31" ht="13.5" customHeight="1" thickBot="1">
      <c r="A78" s="35">
        <v>9</v>
      </c>
      <c r="B78" s="36">
        <v>318</v>
      </c>
      <c r="C78" s="36" t="s">
        <v>40</v>
      </c>
      <c r="D78" s="41" t="s">
        <v>124</v>
      </c>
      <c r="E78" s="90">
        <v>17533</v>
      </c>
      <c r="F78" s="62"/>
      <c r="G78" s="36"/>
      <c r="H78" s="36"/>
      <c r="I78" s="36">
        <v>65</v>
      </c>
      <c r="J78" s="41" t="s">
        <v>100</v>
      </c>
      <c r="K78" s="42"/>
      <c r="L78" s="89">
        <v>50.53</v>
      </c>
      <c r="M78" s="43">
        <f t="shared" si="3"/>
        <v>50.53</v>
      </c>
      <c r="N78" s="30"/>
      <c r="O78" s="6"/>
      <c r="P78" s="3"/>
      <c r="Q78" s="20"/>
      <c r="R78" s="20"/>
      <c r="S78" s="4"/>
      <c r="T78" s="4"/>
      <c r="U78" s="4"/>
      <c r="V78" s="4"/>
      <c r="W78" s="7"/>
      <c r="X78" s="4"/>
      <c r="Y78" s="4"/>
      <c r="Z78" s="4"/>
      <c r="AA78" s="4"/>
      <c r="AB78" s="4"/>
      <c r="AC78" s="4"/>
      <c r="AD78" s="4"/>
      <c r="AE78" s="4"/>
    </row>
    <row r="79" spans="1:31" ht="13.5" customHeight="1" thickTop="1">
      <c r="A79" s="100">
        <v>1</v>
      </c>
      <c r="B79" s="25">
        <v>327</v>
      </c>
      <c r="C79" s="25" t="s">
        <v>40</v>
      </c>
      <c r="D79" s="47" t="s">
        <v>116</v>
      </c>
      <c r="E79" s="91">
        <v>14510</v>
      </c>
      <c r="F79" s="49"/>
      <c r="G79" s="25"/>
      <c r="H79" s="25"/>
      <c r="I79" s="25">
        <v>70</v>
      </c>
      <c r="J79" s="47" t="s">
        <v>89</v>
      </c>
      <c r="K79" s="45"/>
      <c r="L79" s="69">
        <v>48.77</v>
      </c>
      <c r="M79" s="23">
        <f t="shared" si="3"/>
        <v>48.77</v>
      </c>
      <c r="N79" s="30"/>
      <c r="O79" s="6"/>
      <c r="P79" s="3"/>
      <c r="Q79" s="20"/>
      <c r="R79" s="20"/>
      <c r="S79" s="4"/>
      <c r="T79" s="4"/>
      <c r="U79" s="4"/>
      <c r="V79" s="4"/>
      <c r="W79" s="7"/>
      <c r="X79" s="4"/>
      <c r="Y79" s="4"/>
      <c r="Z79" s="4"/>
      <c r="AA79" s="4"/>
      <c r="AB79" s="4"/>
      <c r="AC79" s="4"/>
      <c r="AD79" s="4"/>
      <c r="AE79" s="4"/>
    </row>
    <row r="80" spans="1:31" ht="13.5" customHeight="1">
      <c r="A80" s="6">
        <v>2</v>
      </c>
      <c r="B80" s="7">
        <v>332</v>
      </c>
      <c r="C80" s="7" t="s">
        <v>41</v>
      </c>
      <c r="D80" s="17" t="s">
        <v>45</v>
      </c>
      <c r="E80" s="87">
        <v>14158</v>
      </c>
      <c r="F80" s="27"/>
      <c r="G80" s="18"/>
      <c r="H80" s="18"/>
      <c r="I80" s="18">
        <v>70</v>
      </c>
      <c r="J80" s="17" t="s">
        <v>112</v>
      </c>
      <c r="K80" s="12"/>
      <c r="L80" s="70">
        <v>51.94</v>
      </c>
      <c r="M80" s="21">
        <f t="shared" si="3"/>
        <v>51.94</v>
      </c>
      <c r="N80" s="30"/>
      <c r="O80" s="6"/>
      <c r="P80" s="3"/>
      <c r="Q80" s="20"/>
      <c r="R80" s="20"/>
      <c r="S80" s="4"/>
      <c r="T80" s="4"/>
      <c r="U80" s="4"/>
      <c r="V80" s="4"/>
      <c r="W80" s="7"/>
      <c r="X80" s="4"/>
      <c r="Y80" s="4"/>
      <c r="Z80" s="4"/>
      <c r="AA80" s="4"/>
      <c r="AB80" s="4"/>
      <c r="AC80" s="4"/>
      <c r="AD80" s="4"/>
      <c r="AE80" s="4"/>
    </row>
    <row r="81" spans="1:31" ht="13.5" customHeight="1">
      <c r="A81" s="6">
        <v>3</v>
      </c>
      <c r="B81" s="7">
        <v>330</v>
      </c>
      <c r="C81" s="7" t="s">
        <v>40</v>
      </c>
      <c r="D81" s="15" t="s">
        <v>107</v>
      </c>
      <c r="E81" s="86">
        <v>14330</v>
      </c>
      <c r="F81" s="24"/>
      <c r="G81" s="7"/>
      <c r="H81" s="7"/>
      <c r="I81" s="7">
        <v>70</v>
      </c>
      <c r="J81" s="15" t="s">
        <v>52</v>
      </c>
      <c r="K81" s="12"/>
      <c r="L81" s="70">
        <v>55.5</v>
      </c>
      <c r="M81" s="21">
        <f t="shared" si="3"/>
        <v>55.5</v>
      </c>
      <c r="N81" s="30"/>
      <c r="O81" s="6"/>
      <c r="P81" s="3"/>
      <c r="Q81" s="20"/>
      <c r="R81" s="20"/>
      <c r="S81" s="4"/>
      <c r="T81" s="4"/>
      <c r="U81" s="4"/>
      <c r="V81" s="4"/>
      <c r="W81" s="7"/>
      <c r="X81" s="4"/>
      <c r="Y81" s="4"/>
      <c r="Z81" s="4"/>
      <c r="AA81" s="4"/>
      <c r="AB81" s="4"/>
      <c r="AC81" s="4"/>
      <c r="AD81" s="4"/>
      <c r="AE81" s="4"/>
    </row>
    <row r="82" spans="1:31" ht="13.5" customHeight="1">
      <c r="A82" s="6">
        <v>4</v>
      </c>
      <c r="B82" s="7">
        <v>328</v>
      </c>
      <c r="C82" s="7" t="s">
        <v>41</v>
      </c>
      <c r="D82" s="17" t="s">
        <v>114</v>
      </c>
      <c r="E82" s="87">
        <v>15363</v>
      </c>
      <c r="F82" s="27"/>
      <c r="G82" s="18"/>
      <c r="H82" s="18"/>
      <c r="I82" s="18">
        <v>70</v>
      </c>
      <c r="J82" s="17" t="s">
        <v>115</v>
      </c>
      <c r="K82" s="12"/>
      <c r="L82" s="70">
        <v>60.57</v>
      </c>
      <c r="M82" s="21">
        <f t="shared" si="3"/>
        <v>60.57</v>
      </c>
      <c r="N82" s="30"/>
      <c r="O82" s="6"/>
      <c r="P82" s="3"/>
      <c r="Q82" s="20"/>
      <c r="R82" s="20"/>
      <c r="S82" s="4"/>
      <c r="T82" s="4"/>
      <c r="U82" s="4"/>
      <c r="V82" s="4"/>
      <c r="W82" s="7"/>
      <c r="X82" s="4"/>
      <c r="Y82" s="4"/>
      <c r="Z82" s="4"/>
      <c r="AA82" s="4"/>
      <c r="AB82" s="4"/>
      <c r="AC82" s="4"/>
      <c r="AD82" s="4"/>
      <c r="AE82" s="4"/>
    </row>
    <row r="83" spans="1:31" ht="13.5" customHeight="1" thickBot="1">
      <c r="A83" s="35">
        <v>5</v>
      </c>
      <c r="B83" s="36">
        <v>331</v>
      </c>
      <c r="C83" s="36" t="s">
        <v>40</v>
      </c>
      <c r="D83" s="41" t="s">
        <v>113</v>
      </c>
      <c r="E83" s="90">
        <v>14132</v>
      </c>
      <c r="F83" s="62"/>
      <c r="G83" s="36"/>
      <c r="H83" s="39"/>
      <c r="I83" s="39">
        <v>70</v>
      </c>
      <c r="J83" s="37" t="s">
        <v>52</v>
      </c>
      <c r="K83" s="42"/>
      <c r="L83" s="89">
        <v>61.3</v>
      </c>
      <c r="M83" s="43">
        <f t="shared" si="3"/>
        <v>61.3</v>
      </c>
      <c r="N83" s="30"/>
      <c r="O83" s="6"/>
      <c r="P83" s="3"/>
      <c r="Q83" s="20"/>
      <c r="R83" s="20"/>
      <c r="S83" s="4"/>
      <c r="T83" s="4"/>
      <c r="U83" s="4"/>
      <c r="V83" s="4"/>
      <c r="W83" s="7"/>
      <c r="X83" s="4"/>
      <c r="Y83" s="4"/>
      <c r="Z83" s="4"/>
      <c r="AA83" s="4"/>
      <c r="AB83" s="4"/>
      <c r="AC83" s="4"/>
      <c r="AD83" s="4"/>
      <c r="AE83" s="4"/>
    </row>
    <row r="84" spans="1:31" ht="13.5" customHeight="1" thickTop="1">
      <c r="A84" s="100">
        <v>1</v>
      </c>
      <c r="B84" s="25">
        <v>335</v>
      </c>
      <c r="C84" s="25" t="s">
        <v>40</v>
      </c>
      <c r="D84" s="47" t="s">
        <v>109</v>
      </c>
      <c r="E84" s="91">
        <v>13620</v>
      </c>
      <c r="F84" s="49"/>
      <c r="G84" s="25"/>
      <c r="H84" s="25"/>
      <c r="I84" s="25">
        <v>75</v>
      </c>
      <c r="J84" s="47" t="s">
        <v>52</v>
      </c>
      <c r="K84" s="45"/>
      <c r="L84" s="69">
        <v>49.03</v>
      </c>
      <c r="M84" s="23">
        <f t="shared" si="3"/>
        <v>49.03</v>
      </c>
      <c r="N84" s="30"/>
      <c r="O84" s="6"/>
      <c r="P84" s="3"/>
      <c r="Q84" s="20"/>
      <c r="R84" s="20"/>
      <c r="S84" s="4"/>
      <c r="T84" s="4"/>
      <c r="U84" s="4"/>
      <c r="V84" s="4"/>
      <c r="W84" s="7"/>
      <c r="X84" s="4"/>
      <c r="Y84" s="4"/>
      <c r="Z84" s="4"/>
      <c r="AA84" s="4"/>
      <c r="AB84" s="4"/>
      <c r="AC84" s="4"/>
      <c r="AD84" s="4"/>
      <c r="AE84" s="4"/>
    </row>
    <row r="85" spans="1:31" ht="13.5" customHeight="1">
      <c r="A85" s="6">
        <v>2</v>
      </c>
      <c r="B85" s="7">
        <v>342</v>
      </c>
      <c r="C85" s="7" t="s">
        <v>40</v>
      </c>
      <c r="D85" s="15" t="s">
        <v>137</v>
      </c>
      <c r="E85" s="86"/>
      <c r="F85" s="24"/>
      <c r="G85" s="7"/>
      <c r="H85" s="3"/>
      <c r="I85" s="7">
        <v>75</v>
      </c>
      <c r="J85" s="15" t="s">
        <v>72</v>
      </c>
      <c r="K85" s="12"/>
      <c r="L85" s="70">
        <v>49.27</v>
      </c>
      <c r="M85" s="21">
        <f t="shared" si="3"/>
        <v>49.27</v>
      </c>
      <c r="N85" s="30"/>
      <c r="O85" s="6"/>
      <c r="P85" s="3"/>
      <c r="Q85" s="20"/>
      <c r="R85" s="20"/>
      <c r="S85" s="4"/>
      <c r="T85" s="4"/>
      <c r="U85" s="4"/>
      <c r="V85" s="4"/>
      <c r="W85" s="7"/>
      <c r="X85" s="4"/>
      <c r="Y85" s="4"/>
      <c r="Z85" s="4"/>
      <c r="AA85" s="4"/>
      <c r="AB85" s="4"/>
      <c r="AC85" s="4"/>
      <c r="AD85" s="4"/>
      <c r="AE85" s="4"/>
    </row>
    <row r="86" spans="1:31" ht="13.5" customHeight="1">
      <c r="A86" s="6">
        <v>3</v>
      </c>
      <c r="B86" s="7">
        <v>333</v>
      </c>
      <c r="C86" s="7" t="s">
        <v>40</v>
      </c>
      <c r="D86" s="15" t="s">
        <v>111</v>
      </c>
      <c r="E86" s="86">
        <v>13951</v>
      </c>
      <c r="F86" s="24"/>
      <c r="G86" s="7"/>
      <c r="H86" s="7"/>
      <c r="I86" s="7">
        <v>75</v>
      </c>
      <c r="J86" s="15" t="s">
        <v>89</v>
      </c>
      <c r="K86" s="12"/>
      <c r="L86" s="70">
        <v>51</v>
      </c>
      <c r="M86" s="21">
        <f t="shared" si="3"/>
        <v>51</v>
      </c>
      <c r="N86" s="30"/>
      <c r="O86" s="6"/>
      <c r="P86" s="3"/>
      <c r="Q86" s="20"/>
      <c r="R86" s="20"/>
      <c r="S86" s="4"/>
      <c r="T86" s="4"/>
      <c r="U86" s="4"/>
      <c r="V86" s="4"/>
      <c r="W86" s="7"/>
      <c r="X86" s="4"/>
      <c r="Y86" s="4"/>
      <c r="Z86" s="4"/>
      <c r="AA86" s="4"/>
      <c r="AB86" s="4"/>
      <c r="AC86" s="4"/>
      <c r="AD86" s="4"/>
      <c r="AE86" s="4"/>
    </row>
    <row r="87" spans="1:31" ht="13.5" customHeight="1">
      <c r="A87" s="6">
        <v>4</v>
      </c>
      <c r="B87" s="7">
        <v>334</v>
      </c>
      <c r="C87" s="7" t="s">
        <v>41</v>
      </c>
      <c r="D87" s="17" t="s">
        <v>110</v>
      </c>
      <c r="E87" s="87">
        <v>13029</v>
      </c>
      <c r="F87" s="27"/>
      <c r="G87" s="18"/>
      <c r="H87" s="18"/>
      <c r="I87" s="18">
        <v>75</v>
      </c>
      <c r="J87" s="17" t="s">
        <v>52</v>
      </c>
      <c r="K87" s="12"/>
      <c r="L87" s="70">
        <v>54.06</v>
      </c>
      <c r="M87" s="21">
        <f t="shared" si="3"/>
        <v>54.06</v>
      </c>
      <c r="N87" s="30"/>
      <c r="O87" s="6"/>
      <c r="P87" s="3"/>
      <c r="Q87" s="20"/>
      <c r="R87" s="20"/>
      <c r="S87" s="4"/>
      <c r="T87" s="4"/>
      <c r="U87" s="4"/>
      <c r="V87" s="4"/>
      <c r="W87" s="7"/>
      <c r="X87" s="4"/>
      <c r="Y87" s="4"/>
      <c r="Z87" s="4"/>
      <c r="AA87" s="4"/>
      <c r="AB87" s="4"/>
      <c r="AC87" s="4"/>
      <c r="AD87" s="4"/>
      <c r="AE87" s="4"/>
    </row>
    <row r="88" spans="1:31" ht="13.5" customHeight="1" thickBot="1">
      <c r="A88" s="35">
        <v>5</v>
      </c>
      <c r="B88" s="36">
        <v>336</v>
      </c>
      <c r="C88" s="36" t="s">
        <v>41</v>
      </c>
      <c r="D88" s="37" t="s">
        <v>108</v>
      </c>
      <c r="E88" s="88">
        <v>13506</v>
      </c>
      <c r="F88" s="38"/>
      <c r="G88" s="39"/>
      <c r="H88" s="39"/>
      <c r="I88" s="39">
        <v>75</v>
      </c>
      <c r="J88" s="37" t="s">
        <v>52</v>
      </c>
      <c r="K88" s="42"/>
      <c r="L88" s="89">
        <v>57.96</v>
      </c>
      <c r="M88" s="43">
        <f t="shared" si="3"/>
        <v>57.96</v>
      </c>
      <c r="N88" s="30"/>
      <c r="O88" s="6"/>
      <c r="P88" s="3"/>
      <c r="Q88" s="20"/>
      <c r="R88" s="20"/>
      <c r="S88" s="4"/>
      <c r="T88" s="4"/>
      <c r="U88" s="4"/>
      <c r="V88" s="4"/>
      <c r="W88" s="7"/>
      <c r="X88" s="4"/>
      <c r="Y88" s="4"/>
      <c r="Z88" s="4"/>
      <c r="AA88" s="4"/>
      <c r="AB88" s="4"/>
      <c r="AC88" s="4"/>
      <c r="AD88" s="4"/>
      <c r="AE88" s="4"/>
    </row>
    <row r="89" spans="1:31" ht="13.5" customHeight="1" thickTop="1">
      <c r="A89" s="6">
        <v>1</v>
      </c>
      <c r="B89" s="7">
        <v>338</v>
      </c>
      <c r="C89" s="7" t="s">
        <v>40</v>
      </c>
      <c r="D89" s="15" t="s">
        <v>105</v>
      </c>
      <c r="E89" s="86">
        <v>11923</v>
      </c>
      <c r="F89" s="24"/>
      <c r="G89" s="7"/>
      <c r="H89" s="7"/>
      <c r="I89" s="7">
        <v>80</v>
      </c>
      <c r="J89" s="15" t="s">
        <v>38</v>
      </c>
      <c r="K89" s="12"/>
      <c r="L89" s="70">
        <v>66.08</v>
      </c>
      <c r="M89" s="21">
        <f t="shared" si="3"/>
        <v>66.08</v>
      </c>
      <c r="N89" s="30"/>
      <c r="O89" s="6"/>
      <c r="P89" s="3"/>
      <c r="Q89" s="20"/>
      <c r="R89" s="20"/>
      <c r="S89" s="4"/>
      <c r="T89" s="4"/>
      <c r="U89" s="4"/>
      <c r="V89" s="4"/>
      <c r="W89" s="7"/>
      <c r="X89" s="4"/>
      <c r="Y89" s="4"/>
      <c r="Z89" s="4"/>
      <c r="AA89" s="4"/>
      <c r="AB89" s="4"/>
      <c r="AC89" s="4"/>
      <c r="AD89" s="4"/>
      <c r="AE89" s="4"/>
    </row>
    <row r="90" spans="1:31" ht="13.5" customHeight="1" thickBot="1">
      <c r="A90" s="35"/>
      <c r="B90" s="36">
        <v>337</v>
      </c>
      <c r="C90" s="36" t="s">
        <v>41</v>
      </c>
      <c r="D90" s="37" t="s">
        <v>106</v>
      </c>
      <c r="E90" s="88">
        <v>11848</v>
      </c>
      <c r="F90" s="38"/>
      <c r="G90" s="39"/>
      <c r="H90" s="39"/>
      <c r="I90" s="39">
        <v>80</v>
      </c>
      <c r="J90" s="37" t="s">
        <v>37</v>
      </c>
      <c r="K90" s="42"/>
      <c r="L90" s="89" t="s">
        <v>49</v>
      </c>
      <c r="M90" s="43"/>
      <c r="N90" s="30"/>
      <c r="O90" s="6"/>
      <c r="P90" s="3"/>
      <c r="Q90" s="20"/>
      <c r="R90" s="20"/>
      <c r="S90" s="4"/>
      <c r="T90" s="4"/>
      <c r="U90" s="4"/>
      <c r="V90" s="4"/>
      <c r="W90" s="7"/>
      <c r="X90" s="4"/>
      <c r="Y90" s="4"/>
      <c r="Z90" s="4"/>
      <c r="AA90" s="4"/>
      <c r="AB90" s="4"/>
      <c r="AC90" s="4"/>
      <c r="AD90" s="4"/>
      <c r="AE90" s="4"/>
    </row>
    <row r="91" spans="1:31" ht="15" customHeight="1" thickTop="1">
      <c r="A91" s="6"/>
      <c r="B91" s="7"/>
      <c r="C91" s="7"/>
      <c r="D91" s="15"/>
      <c r="E91" s="86"/>
      <c r="F91" s="24"/>
      <c r="G91" s="7"/>
      <c r="H91" s="7"/>
      <c r="I91" s="7"/>
      <c r="J91" s="15"/>
      <c r="K91" s="12"/>
      <c r="L91" s="70"/>
      <c r="M91" s="21"/>
      <c r="N91" s="30"/>
      <c r="O91" s="6"/>
      <c r="P91" s="3"/>
      <c r="Q91" s="20"/>
      <c r="R91" s="20"/>
      <c r="S91" s="4"/>
      <c r="T91" s="4"/>
      <c r="U91" s="4"/>
      <c r="V91" s="4"/>
      <c r="W91" s="7"/>
      <c r="X91" s="4"/>
      <c r="Y91" s="4"/>
      <c r="Z91" s="4"/>
      <c r="AA91" s="4"/>
      <c r="AB91" s="4"/>
      <c r="AC91" s="4"/>
      <c r="AD91" s="4"/>
      <c r="AE91" s="4"/>
    </row>
    <row r="93" spans="1:15" ht="15">
      <c r="A93" s="53"/>
      <c r="B93" s="52" t="s">
        <v>103</v>
      </c>
      <c r="D93" s="52"/>
      <c r="L93" s="71" t="s">
        <v>34</v>
      </c>
      <c r="N93" s="53"/>
      <c r="O93" s="53"/>
    </row>
    <row r="94" spans="1:15" ht="15">
      <c r="A94" s="53"/>
      <c r="B94" s="52" t="s">
        <v>210</v>
      </c>
      <c r="D94" s="52"/>
      <c r="L94" s="71" t="s">
        <v>58</v>
      </c>
      <c r="N94" s="53"/>
      <c r="O94" s="53"/>
    </row>
    <row r="95" spans="1:15" ht="15">
      <c r="A95" s="53"/>
      <c r="C95" s="52"/>
      <c r="L95" s="71" t="s">
        <v>59</v>
      </c>
      <c r="N95" s="53"/>
      <c r="O95" s="53"/>
    </row>
    <row r="97" spans="1:15" ht="12.75">
      <c r="A97" s="148" t="s">
        <v>35</v>
      </c>
      <c r="B97" s="148"/>
      <c r="C97" s="148"/>
      <c r="D97" s="148"/>
      <c r="L97" s="149" t="s">
        <v>60</v>
      </c>
      <c r="M97" s="149"/>
      <c r="N97" s="149"/>
      <c r="O97" s="149"/>
    </row>
    <row r="110" ht="3" customHeight="1">
      <c r="I110" s="1"/>
    </row>
  </sheetData>
  <sheetProtection/>
  <mergeCells count="7">
    <mergeCell ref="A1:M1"/>
    <mergeCell ref="A2:M2"/>
    <mergeCell ref="C4:J4"/>
    <mergeCell ref="A3:D3"/>
    <mergeCell ref="J3:O3"/>
    <mergeCell ref="A97:D97"/>
    <mergeCell ref="L97:O97"/>
  </mergeCells>
  <printOptions/>
  <pageMargins left="1.1811023622047245" right="0.1968503937007874" top="0.3937007874015748" bottom="0.3937007874015748" header="0.5118110236220472" footer="0.6692913385826772"/>
  <pageSetup horizontalDpi="600" verticalDpi="600" orientation="portrait" paperSize="9" scale="95" r:id="rId2"/>
  <rowBreaks count="1" manualBreakCount="1">
    <brk id="55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theme="3" tint="0.39998000860214233"/>
  </sheetPr>
  <dimension ref="A1:AK67"/>
  <sheetViews>
    <sheetView tabSelected="1" view="pageBreakPreview" zoomScale="115" zoomScaleSheetLayoutView="115" workbookViewId="0" topLeftCell="A1">
      <selection activeCell="D16" sqref="D1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3.421875" style="1" customWidth="1"/>
    <col min="5" max="5" width="7.00390625" style="1" hidden="1" customWidth="1"/>
    <col min="6" max="6" width="8.00390625" style="1" hidden="1" customWidth="1"/>
    <col min="7" max="7" width="24.57421875" style="1" hidden="1" customWidth="1"/>
    <col min="8" max="8" width="19.140625" style="1" hidden="1" customWidth="1"/>
    <col min="9" max="9" width="10.57421875" style="1" customWidth="1"/>
    <col min="10" max="10" width="23.28125" style="1" customWidth="1"/>
    <col min="11" max="11" width="0.71875" style="1" hidden="1" customWidth="1"/>
    <col min="12" max="12" width="9.140625" style="1" customWidth="1"/>
    <col min="13" max="13" width="10.2812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.75" customHeight="1">
      <c r="A1" s="158" t="str">
        <f>N_sor1</f>
        <v>Открытые Всероссийские соревнования по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09"/>
      <c r="O1" s="109"/>
    </row>
    <row r="2" spans="1:15" ht="27" customHeight="1">
      <c r="A2" s="158" t="str">
        <f>N_sor2</f>
        <v>конькобежному спорту "Коломенский лед"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10"/>
      <c r="O2" s="110"/>
    </row>
    <row r="3" spans="1:15" ht="32.2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D_d2</f>
        <v>06 апреля 2013г.</v>
      </c>
      <c r="K3" s="147"/>
      <c r="L3" s="147"/>
      <c r="M3" s="147"/>
      <c r="N3" s="147"/>
      <c r="O3" s="147"/>
    </row>
    <row r="4" spans="2:37" ht="31.5" customHeight="1">
      <c r="B4" s="16"/>
      <c r="C4" s="144" t="str">
        <f>N_un</f>
        <v>Ветераны (мужчины)</v>
      </c>
      <c r="D4" s="144"/>
      <c r="E4" s="144"/>
      <c r="F4" s="144"/>
      <c r="G4" s="144"/>
      <c r="H4" s="144"/>
      <c r="I4" s="144"/>
      <c r="J4" s="144"/>
      <c r="K4" s="16"/>
      <c r="L4" s="19" t="s">
        <v>245</v>
      </c>
      <c r="M4" s="16"/>
      <c r="N4" s="16"/>
      <c r="O4" s="16"/>
      <c r="P4" s="5"/>
      <c r="Q4" s="1" t="s">
        <v>26</v>
      </c>
      <c r="R4" s="1" t="s">
        <v>27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2" t="s">
        <v>7</v>
      </c>
      <c r="N5" s="2" t="s">
        <v>9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6">
        <v>1</v>
      </c>
      <c r="B6" s="48">
        <v>251</v>
      </c>
      <c r="C6" s="48" t="s">
        <v>41</v>
      </c>
      <c r="D6" s="79" t="s">
        <v>198</v>
      </c>
      <c r="E6" s="80">
        <v>30236</v>
      </c>
      <c r="F6" s="80"/>
      <c r="G6" s="48"/>
      <c r="H6" s="81"/>
      <c r="I6" s="48">
        <v>30</v>
      </c>
      <c r="J6" s="81" t="s">
        <v>147</v>
      </c>
      <c r="K6" s="127"/>
      <c r="L6" s="51">
        <f aca="true" t="shared" si="0" ref="L6:L34">(P6*60+Q6)/86400</f>
        <v>0.002989467592592593</v>
      </c>
      <c r="M6" s="72">
        <f aca="true" t="shared" si="1" ref="M6:M34">ROUNDDOWN(L6*86400/6,3)</f>
        <v>43.048</v>
      </c>
      <c r="N6" s="74"/>
      <c r="O6" s="26"/>
      <c r="P6" s="3">
        <v>4</v>
      </c>
      <c r="Q6" s="20">
        <v>18.29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250</v>
      </c>
      <c r="C7" s="7" t="s">
        <v>40</v>
      </c>
      <c r="D7" s="15" t="s">
        <v>204</v>
      </c>
      <c r="E7" s="24">
        <v>28959</v>
      </c>
      <c r="F7" s="24"/>
      <c r="G7" s="7"/>
      <c r="H7" s="12"/>
      <c r="I7" s="7">
        <v>30</v>
      </c>
      <c r="J7" s="12" t="s">
        <v>205</v>
      </c>
      <c r="K7" s="9"/>
      <c r="L7" s="65">
        <f t="shared" si="0"/>
        <v>0.003286111111111111</v>
      </c>
      <c r="M7" s="73">
        <f t="shared" si="1"/>
        <v>47.32</v>
      </c>
      <c r="N7" s="75"/>
      <c r="O7" s="6"/>
      <c r="P7" s="3">
        <v>4</v>
      </c>
      <c r="Q7" s="20">
        <v>43.92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 thickBot="1">
      <c r="A8" s="35">
        <v>3</v>
      </c>
      <c r="B8" s="36">
        <v>252</v>
      </c>
      <c r="C8" s="36" t="s">
        <v>41</v>
      </c>
      <c r="D8" s="41" t="s">
        <v>201</v>
      </c>
      <c r="E8" s="62">
        <v>29634</v>
      </c>
      <c r="F8" s="62"/>
      <c r="G8" s="36"/>
      <c r="H8" s="42"/>
      <c r="I8" s="36">
        <v>30</v>
      </c>
      <c r="J8" s="42" t="s">
        <v>180</v>
      </c>
      <c r="K8" s="60"/>
      <c r="L8" s="63">
        <f t="shared" si="0"/>
        <v>0.0034502314814814816</v>
      </c>
      <c r="M8" s="83">
        <f t="shared" si="1"/>
        <v>49.683</v>
      </c>
      <c r="N8" s="75"/>
      <c r="O8" s="6"/>
      <c r="P8" s="3">
        <v>4</v>
      </c>
      <c r="Q8" s="20">
        <v>58.1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 thickTop="1">
      <c r="A9" s="6">
        <v>1</v>
      </c>
      <c r="B9" s="7">
        <v>257</v>
      </c>
      <c r="C9" s="7" t="s">
        <v>40</v>
      </c>
      <c r="D9" s="15" t="s">
        <v>197</v>
      </c>
      <c r="E9" s="24">
        <v>27780</v>
      </c>
      <c r="F9" s="24"/>
      <c r="G9" s="7"/>
      <c r="H9" s="12"/>
      <c r="I9" s="7">
        <v>35</v>
      </c>
      <c r="J9" s="12" t="s">
        <v>140</v>
      </c>
      <c r="K9" s="9"/>
      <c r="L9" s="65">
        <f t="shared" si="0"/>
        <v>0.002879976851851852</v>
      </c>
      <c r="M9" s="73">
        <f t="shared" si="1"/>
        <v>41.471</v>
      </c>
      <c r="N9" s="75"/>
      <c r="O9" s="6"/>
      <c r="P9" s="3">
        <v>4</v>
      </c>
      <c r="Q9" s="20">
        <v>8.83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2</v>
      </c>
      <c r="B10" s="7">
        <v>256</v>
      </c>
      <c r="C10" s="7" t="s">
        <v>41</v>
      </c>
      <c r="D10" s="15" t="s">
        <v>200</v>
      </c>
      <c r="E10" s="24">
        <v>27597</v>
      </c>
      <c r="F10" s="24"/>
      <c r="G10" s="7"/>
      <c r="H10" s="12"/>
      <c r="I10" s="7">
        <v>35</v>
      </c>
      <c r="J10" s="12" t="s">
        <v>37</v>
      </c>
      <c r="K10" s="9"/>
      <c r="L10" s="65">
        <f t="shared" si="0"/>
        <v>0.0032770833333333332</v>
      </c>
      <c r="M10" s="73">
        <f t="shared" si="1"/>
        <v>47.19</v>
      </c>
      <c r="N10" s="75"/>
      <c r="O10" s="6"/>
      <c r="P10" s="3">
        <v>4</v>
      </c>
      <c r="Q10" s="20">
        <v>43.14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3</v>
      </c>
      <c r="B11" s="7">
        <v>255</v>
      </c>
      <c r="C11" s="7" t="s">
        <v>40</v>
      </c>
      <c r="D11" s="15" t="s">
        <v>199</v>
      </c>
      <c r="E11" s="24">
        <v>27928</v>
      </c>
      <c r="F11" s="24"/>
      <c r="G11" s="7"/>
      <c r="H11" s="12"/>
      <c r="I11" s="7">
        <v>35</v>
      </c>
      <c r="J11" s="12" t="s">
        <v>52</v>
      </c>
      <c r="K11" s="9"/>
      <c r="L11" s="65">
        <f t="shared" si="0"/>
        <v>0.0034435185185185185</v>
      </c>
      <c r="M11" s="73">
        <f t="shared" si="1"/>
        <v>49.586</v>
      </c>
      <c r="N11" s="75"/>
      <c r="O11" s="6"/>
      <c r="P11" s="3">
        <v>4</v>
      </c>
      <c r="Q11" s="20">
        <v>57.52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4</v>
      </c>
      <c r="B12" s="7">
        <v>253</v>
      </c>
      <c r="C12" s="7" t="s">
        <v>41</v>
      </c>
      <c r="D12" s="15" t="s">
        <v>202</v>
      </c>
      <c r="E12" s="24">
        <v>27625</v>
      </c>
      <c r="F12" s="24"/>
      <c r="G12" s="7"/>
      <c r="H12" s="12"/>
      <c r="I12" s="7">
        <v>35</v>
      </c>
      <c r="J12" s="12" t="s">
        <v>203</v>
      </c>
      <c r="K12" s="9"/>
      <c r="L12" s="65">
        <f t="shared" si="0"/>
        <v>0.0035317129629629626</v>
      </c>
      <c r="M12" s="73">
        <f t="shared" si="1"/>
        <v>50.856</v>
      </c>
      <c r="N12" s="75"/>
      <c r="O12" s="6"/>
      <c r="P12" s="3">
        <v>5</v>
      </c>
      <c r="Q12" s="20">
        <v>5.14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 thickBot="1">
      <c r="A13" s="35">
        <v>5</v>
      </c>
      <c r="B13" s="36">
        <v>258</v>
      </c>
      <c r="C13" s="36" t="s">
        <v>41</v>
      </c>
      <c r="D13" s="41" t="s">
        <v>207</v>
      </c>
      <c r="E13" s="62">
        <v>26927</v>
      </c>
      <c r="F13" s="62"/>
      <c r="G13" s="36"/>
      <c r="H13" s="42"/>
      <c r="I13" s="36">
        <v>35</v>
      </c>
      <c r="J13" s="42" t="s">
        <v>182</v>
      </c>
      <c r="K13" s="60"/>
      <c r="L13" s="63">
        <f t="shared" si="0"/>
        <v>0.0035905092592592594</v>
      </c>
      <c r="M13" s="83">
        <f t="shared" si="1"/>
        <v>51.703</v>
      </c>
      <c r="N13" s="75">
        <f>(L13-L$6)*86400</f>
        <v>51.92999999999998</v>
      </c>
      <c r="O13" s="6" t="s">
        <v>42</v>
      </c>
      <c r="P13" s="3">
        <v>5</v>
      </c>
      <c r="Q13" s="20">
        <v>10.22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 thickTop="1">
      <c r="A14" s="6" t="s">
        <v>255</v>
      </c>
      <c r="B14" s="6">
        <v>339</v>
      </c>
      <c r="C14" s="6"/>
      <c r="D14" s="159" t="s">
        <v>253</v>
      </c>
      <c r="E14" s="6"/>
      <c r="F14" s="6"/>
      <c r="G14" s="6"/>
      <c r="H14" s="6"/>
      <c r="I14" s="6">
        <v>40</v>
      </c>
      <c r="J14" s="159" t="s">
        <v>100</v>
      </c>
      <c r="K14" s="6"/>
      <c r="L14" s="160" t="s">
        <v>254</v>
      </c>
      <c r="M14" s="6"/>
      <c r="N14" s="6"/>
      <c r="O14" s="6"/>
      <c r="P14" s="6"/>
      <c r="Q14" s="6"/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1</v>
      </c>
      <c r="B15" s="7">
        <v>266</v>
      </c>
      <c r="C15" s="7" t="s">
        <v>40</v>
      </c>
      <c r="D15" s="15" t="s">
        <v>186</v>
      </c>
      <c r="E15" s="24">
        <v>25800</v>
      </c>
      <c r="F15" s="24"/>
      <c r="G15" s="7"/>
      <c r="H15" s="12"/>
      <c r="I15" s="7">
        <v>40</v>
      </c>
      <c r="J15" s="12" t="s">
        <v>95</v>
      </c>
      <c r="K15" s="9"/>
      <c r="L15" s="65">
        <f t="shared" si="0"/>
        <v>0.003184722222222222</v>
      </c>
      <c r="M15" s="73">
        <f t="shared" si="1"/>
        <v>45.86</v>
      </c>
      <c r="N15" s="75"/>
      <c r="O15" s="6"/>
      <c r="P15" s="3">
        <v>4</v>
      </c>
      <c r="Q15" s="20">
        <v>35.16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2</v>
      </c>
      <c r="B16" s="7">
        <v>271</v>
      </c>
      <c r="C16" s="7" t="s">
        <v>41</v>
      </c>
      <c r="D16" s="15" t="s">
        <v>178</v>
      </c>
      <c r="E16" s="24">
        <v>19391</v>
      </c>
      <c r="F16" s="24"/>
      <c r="G16" s="7"/>
      <c r="H16" s="12"/>
      <c r="I16" s="7">
        <v>40</v>
      </c>
      <c r="J16" s="12" t="s">
        <v>74</v>
      </c>
      <c r="K16" s="9"/>
      <c r="L16" s="65">
        <f t="shared" si="0"/>
        <v>0.0032724537037037036</v>
      </c>
      <c r="M16" s="73">
        <f t="shared" si="1"/>
        <v>47.123</v>
      </c>
      <c r="N16" s="75"/>
      <c r="O16" s="6"/>
      <c r="P16" s="3">
        <v>4</v>
      </c>
      <c r="Q16" s="20">
        <v>42.74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3</v>
      </c>
      <c r="B17" s="7">
        <v>262</v>
      </c>
      <c r="C17" s="7" t="s">
        <v>40</v>
      </c>
      <c r="D17" s="15" t="s">
        <v>196</v>
      </c>
      <c r="E17" s="24">
        <v>26013</v>
      </c>
      <c r="F17" s="24"/>
      <c r="G17" s="7"/>
      <c r="H17" s="12"/>
      <c r="I17" s="7">
        <v>40</v>
      </c>
      <c r="J17" s="12" t="s">
        <v>158</v>
      </c>
      <c r="K17" s="9"/>
      <c r="L17" s="65">
        <f t="shared" si="0"/>
        <v>0.0033001157407407406</v>
      </c>
      <c r="M17" s="73">
        <f t="shared" si="1"/>
        <v>47.521</v>
      </c>
      <c r="N17" s="75"/>
      <c r="O17" s="6"/>
      <c r="P17" s="3">
        <v>4</v>
      </c>
      <c r="Q17" s="20">
        <v>45.13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4</v>
      </c>
      <c r="B18" s="7">
        <v>273</v>
      </c>
      <c r="C18" s="7" t="s">
        <v>40</v>
      </c>
      <c r="D18" s="15" t="s">
        <v>177</v>
      </c>
      <c r="E18" s="24">
        <v>26172</v>
      </c>
      <c r="F18" s="24"/>
      <c r="G18" s="7"/>
      <c r="H18" s="12"/>
      <c r="I18" s="7">
        <v>40</v>
      </c>
      <c r="J18" s="12" t="s">
        <v>87</v>
      </c>
      <c r="K18" s="9"/>
      <c r="L18" s="65">
        <f t="shared" si="0"/>
        <v>0.0033012731481481482</v>
      </c>
      <c r="M18" s="73">
        <f t="shared" si="1"/>
        <v>47.538</v>
      </c>
      <c r="N18" s="75"/>
      <c r="O18" s="6"/>
      <c r="P18" s="3">
        <v>4</v>
      </c>
      <c r="Q18" s="20">
        <v>45.23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5</v>
      </c>
      <c r="B19" s="7">
        <v>267</v>
      </c>
      <c r="C19" s="7" t="s">
        <v>41</v>
      </c>
      <c r="D19" s="15" t="s">
        <v>187</v>
      </c>
      <c r="E19" s="24">
        <v>26125</v>
      </c>
      <c r="F19" s="24"/>
      <c r="G19" s="7"/>
      <c r="H19" s="12"/>
      <c r="I19" s="7">
        <v>40</v>
      </c>
      <c r="J19" s="12" t="s">
        <v>188</v>
      </c>
      <c r="K19" s="9"/>
      <c r="L19" s="65">
        <f t="shared" si="0"/>
        <v>0.0034335648148148146</v>
      </c>
      <c r="M19" s="73">
        <f t="shared" si="1"/>
        <v>49.443</v>
      </c>
      <c r="N19" s="75">
        <f>(L19-L$6)*86400</f>
        <v>38.36999999999995</v>
      </c>
      <c r="O19" s="6" t="s">
        <v>44</v>
      </c>
      <c r="P19" s="3">
        <v>4</v>
      </c>
      <c r="Q19" s="20">
        <v>56.66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6</v>
      </c>
      <c r="B20" s="7">
        <v>270</v>
      </c>
      <c r="C20" s="7" t="s">
        <v>41</v>
      </c>
      <c r="D20" s="15" t="s">
        <v>179</v>
      </c>
      <c r="E20" s="24">
        <v>25546</v>
      </c>
      <c r="F20" s="24"/>
      <c r="G20" s="7"/>
      <c r="H20" s="12"/>
      <c r="I20" s="7">
        <v>40</v>
      </c>
      <c r="J20" s="12" t="s">
        <v>180</v>
      </c>
      <c r="K20" s="9"/>
      <c r="L20" s="65">
        <f t="shared" si="0"/>
        <v>0.0035019675925925925</v>
      </c>
      <c r="M20" s="73">
        <f t="shared" si="1"/>
        <v>50.428</v>
      </c>
      <c r="N20" s="75"/>
      <c r="O20" s="6"/>
      <c r="P20" s="3">
        <v>5</v>
      </c>
      <c r="Q20" s="20">
        <v>2.57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 thickBot="1">
      <c r="A21" s="35">
        <v>7</v>
      </c>
      <c r="B21" s="36">
        <v>260</v>
      </c>
      <c r="C21" s="36" t="s">
        <v>41</v>
      </c>
      <c r="D21" s="41" t="s">
        <v>195</v>
      </c>
      <c r="E21" s="62">
        <v>25545</v>
      </c>
      <c r="F21" s="62"/>
      <c r="G21" s="36"/>
      <c r="H21" s="42"/>
      <c r="I21" s="36">
        <v>40</v>
      </c>
      <c r="J21" s="42" t="s">
        <v>134</v>
      </c>
      <c r="K21" s="60"/>
      <c r="L21" s="63">
        <f t="shared" si="0"/>
        <v>0.0035673611111111114</v>
      </c>
      <c r="M21" s="83">
        <f t="shared" si="1"/>
        <v>51.37</v>
      </c>
      <c r="N21" s="75"/>
      <c r="O21" s="6"/>
      <c r="P21" s="3">
        <v>5</v>
      </c>
      <c r="Q21" s="20">
        <v>8.22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 thickTop="1">
      <c r="A22" s="6">
        <v>1</v>
      </c>
      <c r="B22" s="7">
        <v>276</v>
      </c>
      <c r="C22" s="7" t="s">
        <v>41</v>
      </c>
      <c r="D22" s="15" t="s">
        <v>172</v>
      </c>
      <c r="E22" s="24">
        <v>23748</v>
      </c>
      <c r="F22" s="24"/>
      <c r="G22" s="7"/>
      <c r="H22" s="12"/>
      <c r="I22" s="7">
        <v>45</v>
      </c>
      <c r="J22" s="12" t="s">
        <v>134</v>
      </c>
      <c r="K22" s="9"/>
      <c r="L22" s="65">
        <f t="shared" si="0"/>
        <v>0.003057175925925926</v>
      </c>
      <c r="M22" s="73">
        <f t="shared" si="1"/>
        <v>44.023</v>
      </c>
      <c r="N22" s="75"/>
      <c r="O22" s="6"/>
      <c r="P22" s="3">
        <v>4</v>
      </c>
      <c r="Q22" s="20">
        <v>24.14</v>
      </c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>
      <c r="A23" s="6">
        <v>2</v>
      </c>
      <c r="B23" s="7">
        <v>278</v>
      </c>
      <c r="C23" s="7" t="s">
        <v>40</v>
      </c>
      <c r="D23" s="15" t="s">
        <v>174</v>
      </c>
      <c r="E23" s="24">
        <v>23541</v>
      </c>
      <c r="F23" s="24"/>
      <c r="G23" s="7"/>
      <c r="H23" s="12"/>
      <c r="I23" s="7">
        <v>45</v>
      </c>
      <c r="J23" s="12" t="s">
        <v>89</v>
      </c>
      <c r="K23" s="9"/>
      <c r="L23" s="65">
        <f t="shared" si="0"/>
        <v>0.003377083333333333</v>
      </c>
      <c r="M23" s="73">
        <f t="shared" si="1"/>
        <v>48.63</v>
      </c>
      <c r="N23" s="75"/>
      <c r="O23" s="6"/>
      <c r="P23" s="3">
        <v>4</v>
      </c>
      <c r="Q23" s="20">
        <v>51.78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>
        <v>3</v>
      </c>
      <c r="B24" s="7">
        <v>283</v>
      </c>
      <c r="C24" s="7" t="s">
        <v>40</v>
      </c>
      <c r="D24" s="15" t="s">
        <v>240</v>
      </c>
      <c r="E24" s="7">
        <v>23540</v>
      </c>
      <c r="F24" s="24"/>
      <c r="G24" s="7"/>
      <c r="H24" s="12"/>
      <c r="I24" s="7">
        <v>45</v>
      </c>
      <c r="J24" s="12" t="s">
        <v>238</v>
      </c>
      <c r="K24" s="8"/>
      <c r="L24" s="65">
        <f t="shared" si="0"/>
        <v>0.0034788194444444445</v>
      </c>
      <c r="M24" s="73">
        <f t="shared" si="1"/>
        <v>50.095</v>
      </c>
      <c r="N24" s="75">
        <f>(L24-L$6)*86400</f>
        <v>42.279999999999966</v>
      </c>
      <c r="O24" s="6" t="s">
        <v>42</v>
      </c>
      <c r="P24" s="3">
        <v>5</v>
      </c>
      <c r="Q24" s="20">
        <v>0.57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>
      <c r="A25" s="6">
        <v>4</v>
      </c>
      <c r="B25" s="7">
        <v>280</v>
      </c>
      <c r="C25" s="7" t="s">
        <v>40</v>
      </c>
      <c r="D25" s="15" t="s">
        <v>170</v>
      </c>
      <c r="E25" s="24">
        <v>23902</v>
      </c>
      <c r="F25" s="24"/>
      <c r="G25" s="7"/>
      <c r="H25" s="12"/>
      <c r="I25" s="7">
        <v>45</v>
      </c>
      <c r="J25" s="12" t="s">
        <v>132</v>
      </c>
      <c r="K25" s="9"/>
      <c r="L25" s="65">
        <f t="shared" si="0"/>
        <v>0.003517592592592593</v>
      </c>
      <c r="M25" s="73">
        <f t="shared" si="1"/>
        <v>50.653</v>
      </c>
      <c r="N25" s="75"/>
      <c r="O25" s="6"/>
      <c r="P25" s="3">
        <v>5</v>
      </c>
      <c r="Q25" s="20">
        <v>3.92</v>
      </c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>
        <v>5</v>
      </c>
      <c r="B26" s="7">
        <v>284</v>
      </c>
      <c r="C26" s="7" t="s">
        <v>41</v>
      </c>
      <c r="D26" s="15" t="s">
        <v>168</v>
      </c>
      <c r="E26" s="24">
        <v>23488</v>
      </c>
      <c r="F26" s="24"/>
      <c r="G26" s="7"/>
      <c r="H26" s="12"/>
      <c r="I26" s="7">
        <v>45</v>
      </c>
      <c r="J26" s="12" t="s">
        <v>63</v>
      </c>
      <c r="K26" s="9"/>
      <c r="L26" s="65">
        <f t="shared" si="0"/>
        <v>0.00363900462962963</v>
      </c>
      <c r="M26" s="73">
        <f t="shared" si="1"/>
        <v>52.401</v>
      </c>
      <c r="N26" s="75"/>
      <c r="O26" s="6"/>
      <c r="P26" s="3">
        <v>5</v>
      </c>
      <c r="Q26" s="20">
        <v>14.41</v>
      </c>
      <c r="R26" s="20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customHeight="1" thickBot="1">
      <c r="A27" s="35">
        <v>6</v>
      </c>
      <c r="B27" s="36">
        <v>281</v>
      </c>
      <c r="C27" s="36" t="s">
        <v>40</v>
      </c>
      <c r="D27" s="41" t="s">
        <v>228</v>
      </c>
      <c r="E27" s="62"/>
      <c r="F27" s="62"/>
      <c r="G27" s="36"/>
      <c r="H27" s="42"/>
      <c r="I27" s="36">
        <v>45</v>
      </c>
      <c r="J27" s="42" t="s">
        <v>100</v>
      </c>
      <c r="K27" s="60"/>
      <c r="L27" s="63">
        <f t="shared" si="0"/>
        <v>0.004082060185185185</v>
      </c>
      <c r="M27" s="83">
        <f t="shared" si="1"/>
        <v>58.781</v>
      </c>
      <c r="N27" s="75"/>
      <c r="O27" s="6"/>
      <c r="P27" s="3">
        <v>5</v>
      </c>
      <c r="Q27" s="20">
        <v>52.69</v>
      </c>
      <c r="R27" s="20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customHeight="1" thickTop="1">
      <c r="A28" s="6">
        <v>1</v>
      </c>
      <c r="B28" s="7">
        <v>289</v>
      </c>
      <c r="C28" s="7" t="s">
        <v>40</v>
      </c>
      <c r="D28" s="15" t="s">
        <v>166</v>
      </c>
      <c r="E28" s="24">
        <v>23064</v>
      </c>
      <c r="F28" s="24"/>
      <c r="G28" s="7"/>
      <c r="H28" s="12"/>
      <c r="I28" s="7">
        <v>50</v>
      </c>
      <c r="J28" s="12" t="s">
        <v>134</v>
      </c>
      <c r="K28" s="9"/>
      <c r="L28" s="65">
        <f t="shared" si="0"/>
        <v>0.0034420138888888886</v>
      </c>
      <c r="M28" s="73">
        <f t="shared" si="1"/>
        <v>49.565</v>
      </c>
      <c r="N28" s="75"/>
      <c r="O28" s="6"/>
      <c r="P28" s="3">
        <v>4</v>
      </c>
      <c r="Q28" s="20">
        <v>57.39</v>
      </c>
      <c r="R28" s="20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customHeight="1">
      <c r="A29" s="6">
        <v>2</v>
      </c>
      <c r="B29" s="7">
        <v>299</v>
      </c>
      <c r="C29" s="7" t="s">
        <v>41</v>
      </c>
      <c r="D29" s="15" t="s">
        <v>149</v>
      </c>
      <c r="E29" s="24">
        <v>21863</v>
      </c>
      <c r="F29" s="24"/>
      <c r="G29" s="7"/>
      <c r="H29" s="12"/>
      <c r="I29" s="7">
        <v>50</v>
      </c>
      <c r="J29" s="12" t="s">
        <v>52</v>
      </c>
      <c r="K29" s="9"/>
      <c r="L29" s="65">
        <f t="shared" si="0"/>
        <v>0.0034964120370370366</v>
      </c>
      <c r="M29" s="73">
        <f t="shared" si="1"/>
        <v>50.348</v>
      </c>
      <c r="N29" s="75"/>
      <c r="O29" s="6"/>
      <c r="P29" s="3">
        <v>5</v>
      </c>
      <c r="Q29" s="20">
        <v>2.09</v>
      </c>
      <c r="R29" s="20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6">
        <v>3</v>
      </c>
      <c r="B30" s="7">
        <v>292</v>
      </c>
      <c r="C30" s="7" t="s">
        <v>41</v>
      </c>
      <c r="D30" s="15" t="s">
        <v>161</v>
      </c>
      <c r="E30" s="24">
        <v>22691</v>
      </c>
      <c r="F30" s="24"/>
      <c r="G30" s="7"/>
      <c r="H30" s="12"/>
      <c r="I30" s="7">
        <v>50</v>
      </c>
      <c r="J30" s="12" t="s">
        <v>158</v>
      </c>
      <c r="K30" s="9"/>
      <c r="L30" s="65">
        <f t="shared" si="0"/>
        <v>0.003572800925925926</v>
      </c>
      <c r="M30" s="73">
        <f t="shared" si="1"/>
        <v>51.448</v>
      </c>
      <c r="N30" s="75"/>
      <c r="O30" s="6"/>
      <c r="P30" s="3">
        <v>5</v>
      </c>
      <c r="Q30" s="20">
        <v>8.69</v>
      </c>
      <c r="R30" s="20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6.5" customHeight="1">
      <c r="A31" s="6">
        <v>4</v>
      </c>
      <c r="B31" s="7">
        <v>293</v>
      </c>
      <c r="C31" s="7" t="s">
        <v>40</v>
      </c>
      <c r="D31" s="15" t="s">
        <v>159</v>
      </c>
      <c r="E31" s="24">
        <v>22614</v>
      </c>
      <c r="F31" s="24"/>
      <c r="G31" s="7"/>
      <c r="H31" s="12"/>
      <c r="I31" s="7">
        <v>50</v>
      </c>
      <c r="J31" s="12" t="s">
        <v>89</v>
      </c>
      <c r="K31" s="9"/>
      <c r="L31" s="65">
        <f t="shared" si="0"/>
        <v>0.0036457175925925928</v>
      </c>
      <c r="M31" s="73">
        <f t="shared" si="1"/>
        <v>52.498</v>
      </c>
      <c r="N31" s="75"/>
      <c r="O31" s="6"/>
      <c r="P31" s="3">
        <v>5</v>
      </c>
      <c r="Q31" s="20">
        <v>14.99</v>
      </c>
      <c r="R31" s="20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6.5" customHeight="1">
      <c r="A32" s="6">
        <v>5</v>
      </c>
      <c r="B32" s="7">
        <v>302</v>
      </c>
      <c r="C32" s="7" t="s">
        <v>40</v>
      </c>
      <c r="D32" s="15" t="s">
        <v>216</v>
      </c>
      <c r="E32" s="24">
        <v>22259</v>
      </c>
      <c r="F32" s="24"/>
      <c r="G32" s="7"/>
      <c r="H32" s="12"/>
      <c r="I32" s="7">
        <v>50</v>
      </c>
      <c r="J32" s="12" t="s">
        <v>147</v>
      </c>
      <c r="K32" s="9"/>
      <c r="L32" s="65">
        <f t="shared" si="0"/>
        <v>0.0037574074074074072</v>
      </c>
      <c r="M32" s="73">
        <f t="shared" si="1"/>
        <v>54.106</v>
      </c>
      <c r="N32" s="75"/>
      <c r="O32" s="6"/>
      <c r="P32" s="3">
        <v>5</v>
      </c>
      <c r="Q32" s="20">
        <v>24.64</v>
      </c>
      <c r="R32" s="20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6.5" customHeight="1">
      <c r="A33" s="6">
        <v>6</v>
      </c>
      <c r="B33" s="7">
        <v>295</v>
      </c>
      <c r="C33" s="7" t="s">
        <v>41</v>
      </c>
      <c r="D33" s="15" t="s">
        <v>217</v>
      </c>
      <c r="E33" s="24">
        <v>23039</v>
      </c>
      <c r="F33" s="24"/>
      <c r="G33" s="7"/>
      <c r="H33" s="12"/>
      <c r="I33" s="7">
        <v>50</v>
      </c>
      <c r="J33" s="12" t="s">
        <v>100</v>
      </c>
      <c r="K33" s="9"/>
      <c r="L33" s="65">
        <f t="shared" si="0"/>
        <v>0.003759837962962963</v>
      </c>
      <c r="M33" s="73">
        <f t="shared" si="1"/>
        <v>54.141</v>
      </c>
      <c r="N33" s="75"/>
      <c r="O33" s="6"/>
      <c r="P33" s="3">
        <v>5</v>
      </c>
      <c r="Q33" s="20">
        <v>24.85</v>
      </c>
      <c r="R33" s="20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6.5" customHeight="1">
      <c r="A34" s="6">
        <v>7</v>
      </c>
      <c r="B34" s="7">
        <v>298</v>
      </c>
      <c r="C34" s="7" t="s">
        <v>40</v>
      </c>
      <c r="D34" s="15" t="s">
        <v>151</v>
      </c>
      <c r="E34" s="24">
        <v>22420</v>
      </c>
      <c r="F34" s="24"/>
      <c r="G34" s="7"/>
      <c r="H34" s="12"/>
      <c r="I34" s="7">
        <v>50</v>
      </c>
      <c r="J34" s="12" t="s">
        <v>52</v>
      </c>
      <c r="K34" s="9"/>
      <c r="L34" s="65">
        <f t="shared" si="0"/>
        <v>0.0037895833333333336</v>
      </c>
      <c r="M34" s="73">
        <f t="shared" si="1"/>
        <v>54.57</v>
      </c>
      <c r="N34" s="75"/>
      <c r="O34" s="6"/>
      <c r="P34" s="3">
        <v>5</v>
      </c>
      <c r="Q34" s="20">
        <v>27.42</v>
      </c>
      <c r="R34" s="20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6.5" customHeight="1" thickBot="1">
      <c r="A35" s="35"/>
      <c r="B35" s="36">
        <v>291</v>
      </c>
      <c r="C35" s="36" t="s">
        <v>41</v>
      </c>
      <c r="D35" s="41" t="s">
        <v>157</v>
      </c>
      <c r="E35" s="62">
        <v>22444</v>
      </c>
      <c r="F35" s="62"/>
      <c r="G35" s="36"/>
      <c r="H35" s="42"/>
      <c r="I35" s="36">
        <v>50</v>
      </c>
      <c r="J35" s="42" t="s">
        <v>158</v>
      </c>
      <c r="K35" s="60"/>
      <c r="L35" s="63" t="s">
        <v>49</v>
      </c>
      <c r="M35" s="83"/>
      <c r="N35" s="75"/>
      <c r="O35" s="6"/>
      <c r="P35" s="3"/>
      <c r="Q35" s="20"/>
      <c r="R35" s="20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6.5" customHeight="1" thickTop="1">
      <c r="A36" s="6">
        <v>1</v>
      </c>
      <c r="B36" s="7">
        <v>303</v>
      </c>
      <c r="C36" s="7" t="s">
        <v>40</v>
      </c>
      <c r="D36" s="15" t="s">
        <v>143</v>
      </c>
      <c r="E36" s="24">
        <v>21064</v>
      </c>
      <c r="F36" s="24"/>
      <c r="G36" s="7"/>
      <c r="H36" s="12"/>
      <c r="I36" s="7">
        <v>55</v>
      </c>
      <c r="J36" s="12" t="s">
        <v>134</v>
      </c>
      <c r="K36" s="9"/>
      <c r="L36" s="65">
        <f>(P36*60+Q36)/86400</f>
        <v>0.0032708333333333335</v>
      </c>
      <c r="M36" s="73">
        <f>ROUNDDOWN(L36*86400/6,3)</f>
        <v>47.1</v>
      </c>
      <c r="N36" s="75"/>
      <c r="O36" s="6"/>
      <c r="P36" s="3">
        <v>4</v>
      </c>
      <c r="Q36" s="20">
        <v>42.6</v>
      </c>
      <c r="R36" s="20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6.5" customHeight="1">
      <c r="A37" s="6">
        <v>2</v>
      </c>
      <c r="B37" s="7">
        <v>304</v>
      </c>
      <c r="C37" s="7" t="s">
        <v>41</v>
      </c>
      <c r="D37" s="15" t="s">
        <v>144</v>
      </c>
      <c r="E37" s="24">
        <v>20552</v>
      </c>
      <c r="F37" s="24"/>
      <c r="G37" s="7"/>
      <c r="H37" s="12"/>
      <c r="I37" s="7">
        <v>55</v>
      </c>
      <c r="J37" s="12" t="s">
        <v>115</v>
      </c>
      <c r="K37" s="9"/>
      <c r="L37" s="65">
        <f>(P37*60+Q37)/86400</f>
        <v>0.003435532407407407</v>
      </c>
      <c r="M37" s="73">
        <f>ROUNDDOWN(L37*86400/6,3)</f>
        <v>49.471</v>
      </c>
      <c r="N37" s="75"/>
      <c r="O37" s="6"/>
      <c r="P37" s="3">
        <v>4</v>
      </c>
      <c r="Q37" s="20">
        <v>56.83</v>
      </c>
      <c r="R37" s="20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6.5" customHeight="1">
      <c r="A38" s="6">
        <v>3</v>
      </c>
      <c r="B38" s="7">
        <v>307</v>
      </c>
      <c r="C38" s="7" t="s">
        <v>41</v>
      </c>
      <c r="D38" s="15" t="s">
        <v>139</v>
      </c>
      <c r="E38" s="24">
        <v>20034</v>
      </c>
      <c r="F38" s="24"/>
      <c r="G38" s="7"/>
      <c r="H38" s="12"/>
      <c r="I38" s="7">
        <v>55</v>
      </c>
      <c r="J38" s="12" t="s">
        <v>140</v>
      </c>
      <c r="K38" s="9"/>
      <c r="L38" s="65">
        <f>(P38*60+Q38)/86400</f>
        <v>0.00344837962962963</v>
      </c>
      <c r="M38" s="73">
        <f>ROUNDDOWN(L38*86400/6,3)</f>
        <v>49.656</v>
      </c>
      <c r="N38" s="75"/>
      <c r="O38" s="6"/>
      <c r="P38" s="3">
        <v>4</v>
      </c>
      <c r="Q38" s="20">
        <v>57.94</v>
      </c>
      <c r="R38" s="20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6.5" customHeight="1" thickBot="1">
      <c r="A39" s="35"/>
      <c r="B39" s="36">
        <v>306</v>
      </c>
      <c r="C39" s="36" t="s">
        <v>41</v>
      </c>
      <c r="D39" s="41" t="s">
        <v>142</v>
      </c>
      <c r="E39" s="62">
        <v>20723</v>
      </c>
      <c r="F39" s="62"/>
      <c r="G39" s="36"/>
      <c r="H39" s="42"/>
      <c r="I39" s="36">
        <v>55</v>
      </c>
      <c r="J39" s="42" t="s">
        <v>37</v>
      </c>
      <c r="K39" s="60"/>
      <c r="L39" s="63" t="s">
        <v>49</v>
      </c>
      <c r="M39" s="83"/>
      <c r="N39" s="75" t="e">
        <f>(L39-L$6)*86400</f>
        <v>#VALUE!</v>
      </c>
      <c r="O39" s="6" t="s">
        <v>44</v>
      </c>
      <c r="P39" s="3">
        <v>5</v>
      </c>
      <c r="Q39" s="20">
        <v>11.84</v>
      </c>
      <c r="R39" s="20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6.5" customHeight="1" thickTop="1">
      <c r="A40" s="6">
        <v>1</v>
      </c>
      <c r="B40" s="7">
        <v>315</v>
      </c>
      <c r="C40" s="7" t="s">
        <v>40</v>
      </c>
      <c r="D40" s="15" t="s">
        <v>239</v>
      </c>
      <c r="E40" s="24">
        <v>17914</v>
      </c>
      <c r="F40" s="24"/>
      <c r="G40" s="7"/>
      <c r="H40" s="12"/>
      <c r="I40" s="7">
        <v>60</v>
      </c>
      <c r="J40" s="12" t="s">
        <v>52</v>
      </c>
      <c r="K40" s="8"/>
      <c r="L40" s="65">
        <f>(P40*60+Q40)/86400</f>
        <v>0.00340162037037037</v>
      </c>
      <c r="M40" s="73">
        <f>ROUNDDOWN(L40*86400/6,3)</f>
        <v>48.983</v>
      </c>
      <c r="N40" s="75">
        <f>(L40-L$6)*86400</f>
        <v>35.60999999999993</v>
      </c>
      <c r="O40" s="6" t="s">
        <v>44</v>
      </c>
      <c r="P40" s="3">
        <v>4</v>
      </c>
      <c r="Q40" s="20">
        <v>53.9</v>
      </c>
      <c r="R40" s="20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6.5" customHeight="1">
      <c r="A41" s="6">
        <v>2</v>
      </c>
      <c r="B41" s="7">
        <v>316</v>
      </c>
      <c r="C41" s="7" t="s">
        <v>40</v>
      </c>
      <c r="D41" s="15" t="s">
        <v>125</v>
      </c>
      <c r="E41" s="24">
        <v>18614</v>
      </c>
      <c r="F41" s="24"/>
      <c r="G41" s="7"/>
      <c r="H41" s="12"/>
      <c r="I41" s="7">
        <v>60</v>
      </c>
      <c r="J41" s="12" t="s">
        <v>37</v>
      </c>
      <c r="K41" s="9"/>
      <c r="L41" s="65">
        <f>(P41*60+Q41)/86400</f>
        <v>0.0036658564814814817</v>
      </c>
      <c r="M41" s="73">
        <f>ROUNDDOWN(L41*86400/6,3)</f>
        <v>52.788</v>
      </c>
      <c r="N41" s="75"/>
      <c r="O41" s="6"/>
      <c r="P41" s="3">
        <v>5</v>
      </c>
      <c r="Q41" s="20">
        <v>16.73</v>
      </c>
      <c r="R41" s="20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6.5" customHeight="1">
      <c r="A42" s="6"/>
      <c r="B42" s="7">
        <v>312</v>
      </c>
      <c r="C42" s="7" t="s">
        <v>41</v>
      </c>
      <c r="D42" s="15" t="s">
        <v>131</v>
      </c>
      <c r="E42" s="24">
        <v>17840</v>
      </c>
      <c r="F42" s="24"/>
      <c r="G42" s="7"/>
      <c r="H42" s="12"/>
      <c r="I42" s="7">
        <v>60</v>
      </c>
      <c r="J42" s="12" t="s">
        <v>132</v>
      </c>
      <c r="K42" s="9"/>
      <c r="L42" s="65" t="s">
        <v>49</v>
      </c>
      <c r="M42" s="73"/>
      <c r="N42" s="75"/>
      <c r="O42" s="6"/>
      <c r="P42" s="3"/>
      <c r="Q42" s="20"/>
      <c r="R42" s="20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6.5" customHeight="1" thickBot="1">
      <c r="A43" s="35"/>
      <c r="B43" s="36">
        <v>317</v>
      </c>
      <c r="C43" s="36" t="s">
        <v>40</v>
      </c>
      <c r="D43" s="41" t="s">
        <v>126</v>
      </c>
      <c r="E43" s="62">
        <v>18102</v>
      </c>
      <c r="F43" s="62"/>
      <c r="G43" s="36"/>
      <c r="H43" s="42"/>
      <c r="I43" s="36">
        <v>60</v>
      </c>
      <c r="J43" s="42" t="s">
        <v>95</v>
      </c>
      <c r="K43" s="60"/>
      <c r="L43" s="63" t="s">
        <v>49</v>
      </c>
      <c r="M43" s="83"/>
      <c r="N43" s="75"/>
      <c r="O43" s="6"/>
      <c r="P43" s="3"/>
      <c r="Q43" s="20"/>
      <c r="R43" s="20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6.5" customHeight="1" thickTop="1">
      <c r="A44" s="6">
        <v>1</v>
      </c>
      <c r="B44" s="7">
        <v>340</v>
      </c>
      <c r="C44" s="7" t="s">
        <v>40</v>
      </c>
      <c r="D44" s="15" t="s">
        <v>119</v>
      </c>
      <c r="E44" s="24"/>
      <c r="F44" s="24"/>
      <c r="G44" s="7"/>
      <c r="H44" s="12"/>
      <c r="I44" s="7">
        <v>65</v>
      </c>
      <c r="J44" s="12" t="s">
        <v>100</v>
      </c>
      <c r="K44" s="9"/>
      <c r="L44" s="65">
        <f aca="true" t="shared" si="2" ref="L44:L55">(P44*60+Q44)/86400</f>
        <v>0.0034199074074074075</v>
      </c>
      <c r="M44" s="73">
        <f aca="true" t="shared" si="3" ref="M44:M55">ROUNDDOWN(L44*86400/6,3)</f>
        <v>49.246</v>
      </c>
      <c r="N44" s="75"/>
      <c r="O44" s="6"/>
      <c r="P44" s="3">
        <v>4</v>
      </c>
      <c r="Q44" s="20">
        <v>55.48</v>
      </c>
      <c r="R44" s="20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6.5" customHeight="1">
      <c r="A45" s="6">
        <v>2</v>
      </c>
      <c r="B45" s="7">
        <v>324</v>
      </c>
      <c r="C45" s="7" t="s">
        <v>41</v>
      </c>
      <c r="D45" s="15" t="s">
        <v>215</v>
      </c>
      <c r="E45" s="24">
        <v>17069</v>
      </c>
      <c r="F45" s="24"/>
      <c r="G45" s="7"/>
      <c r="H45" s="12"/>
      <c r="I45" s="7">
        <v>65</v>
      </c>
      <c r="J45" s="12" t="s">
        <v>112</v>
      </c>
      <c r="K45" s="9"/>
      <c r="L45" s="65">
        <f t="shared" si="2"/>
        <v>0.0035204861111111114</v>
      </c>
      <c r="M45" s="73">
        <f t="shared" si="3"/>
        <v>50.695</v>
      </c>
      <c r="N45" s="75"/>
      <c r="O45" s="6"/>
      <c r="P45" s="3">
        <v>5</v>
      </c>
      <c r="Q45" s="20">
        <v>4.17</v>
      </c>
      <c r="R45" s="20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6.5" customHeight="1">
      <c r="A46" s="6">
        <v>3</v>
      </c>
      <c r="B46" s="7">
        <v>320</v>
      </c>
      <c r="C46" s="7" t="s">
        <v>40</v>
      </c>
      <c r="D46" s="15" t="s">
        <v>123</v>
      </c>
      <c r="E46" s="24">
        <v>17658</v>
      </c>
      <c r="F46" s="24"/>
      <c r="G46" s="7"/>
      <c r="H46" s="12"/>
      <c r="I46" s="7">
        <v>65</v>
      </c>
      <c r="J46" s="12" t="s">
        <v>52</v>
      </c>
      <c r="K46" s="8"/>
      <c r="L46" s="65">
        <f t="shared" si="2"/>
        <v>0.0037365740740740736</v>
      </c>
      <c r="M46" s="73">
        <f t="shared" si="3"/>
        <v>53.806</v>
      </c>
      <c r="N46" s="75">
        <f>(L46-L$6)*86400</f>
        <v>64.54999999999991</v>
      </c>
      <c r="O46" s="6" t="s">
        <v>42</v>
      </c>
      <c r="P46" s="3">
        <v>5</v>
      </c>
      <c r="Q46" s="20">
        <v>22.84</v>
      </c>
      <c r="R46" s="20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6.5" customHeight="1">
      <c r="A47" s="6">
        <v>4</v>
      </c>
      <c r="B47" s="7">
        <v>345</v>
      </c>
      <c r="C47" s="7" t="s">
        <v>40</v>
      </c>
      <c r="D47" s="15" t="s">
        <v>154</v>
      </c>
      <c r="E47" s="24"/>
      <c r="F47" s="24"/>
      <c r="G47" s="7"/>
      <c r="H47" s="12"/>
      <c r="I47" s="7">
        <v>65</v>
      </c>
      <c r="J47" s="12" t="s">
        <v>155</v>
      </c>
      <c r="K47" s="9"/>
      <c r="L47" s="65">
        <f t="shared" si="2"/>
        <v>0.003743634259259259</v>
      </c>
      <c r="M47" s="73">
        <f t="shared" si="3"/>
        <v>53.908</v>
      </c>
      <c r="N47" s="75"/>
      <c r="O47" s="6"/>
      <c r="P47" s="3">
        <v>5</v>
      </c>
      <c r="Q47" s="20">
        <v>23.45</v>
      </c>
      <c r="R47" s="20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6.5" customHeight="1">
      <c r="A48" s="6">
        <v>5</v>
      </c>
      <c r="B48" s="7">
        <v>321</v>
      </c>
      <c r="C48" s="7" t="s">
        <v>41</v>
      </c>
      <c r="D48" s="15" t="s">
        <v>121</v>
      </c>
      <c r="E48" s="24">
        <v>16494</v>
      </c>
      <c r="F48" s="24"/>
      <c r="G48" s="7"/>
      <c r="H48" s="12"/>
      <c r="I48" s="7">
        <v>65</v>
      </c>
      <c r="J48" s="12" t="s">
        <v>52</v>
      </c>
      <c r="K48" s="9"/>
      <c r="L48" s="65">
        <f t="shared" si="2"/>
        <v>0.003798611111111111</v>
      </c>
      <c r="M48" s="73">
        <f t="shared" si="3"/>
        <v>54.7</v>
      </c>
      <c r="N48" s="75"/>
      <c r="O48" s="6"/>
      <c r="P48" s="3">
        <v>5</v>
      </c>
      <c r="Q48" s="20">
        <v>28.2</v>
      </c>
      <c r="R48" s="20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6.5" customHeight="1" thickBot="1">
      <c r="A49" s="35">
        <v>6</v>
      </c>
      <c r="B49" s="36">
        <v>318</v>
      </c>
      <c r="C49" s="36" t="s">
        <v>41</v>
      </c>
      <c r="D49" s="41" t="s">
        <v>124</v>
      </c>
      <c r="E49" s="36">
        <v>17533</v>
      </c>
      <c r="F49" s="62"/>
      <c r="G49" s="36"/>
      <c r="H49" s="42"/>
      <c r="I49" s="36">
        <v>65</v>
      </c>
      <c r="J49" s="42" t="s">
        <v>100</v>
      </c>
      <c r="K49" s="66"/>
      <c r="L49" s="63">
        <f t="shared" si="2"/>
        <v>0.00464525462962963</v>
      </c>
      <c r="M49" s="83">
        <f t="shared" si="3"/>
        <v>66.891</v>
      </c>
      <c r="N49" s="75">
        <f>(L49-L$6)*86400</f>
        <v>143.06</v>
      </c>
      <c r="O49" s="6" t="s">
        <v>44</v>
      </c>
      <c r="P49" s="3">
        <v>6</v>
      </c>
      <c r="Q49" s="20">
        <v>41.35</v>
      </c>
      <c r="R49" s="20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6.5" customHeight="1" thickTop="1">
      <c r="A50" s="6">
        <v>1</v>
      </c>
      <c r="B50" s="7">
        <v>329</v>
      </c>
      <c r="C50" s="7" t="s">
        <v>40</v>
      </c>
      <c r="D50" s="15" t="s">
        <v>237</v>
      </c>
      <c r="E50" s="24">
        <v>14811</v>
      </c>
      <c r="F50" s="24"/>
      <c r="G50" s="7"/>
      <c r="H50" s="12"/>
      <c r="I50" s="7">
        <v>70</v>
      </c>
      <c r="J50" s="12" t="s">
        <v>238</v>
      </c>
      <c r="K50" s="8"/>
      <c r="L50" s="65">
        <f>(P50*60+Q50)/86400</f>
        <v>0.003609259259259259</v>
      </c>
      <c r="M50" s="73">
        <f>ROUNDDOWN(L50*86400/6,3)</f>
        <v>51.973</v>
      </c>
      <c r="N50" s="75">
        <f>(L50-L$6)*86400</f>
        <v>53.54999999999995</v>
      </c>
      <c r="O50" s="6" t="s">
        <v>44</v>
      </c>
      <c r="P50" s="3">
        <v>5</v>
      </c>
      <c r="Q50" s="20">
        <v>11.84</v>
      </c>
      <c r="R50" s="20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6.5" customHeight="1">
      <c r="A51" s="6">
        <v>2</v>
      </c>
      <c r="B51" s="7">
        <v>332</v>
      </c>
      <c r="C51" s="7" t="s">
        <v>40</v>
      </c>
      <c r="D51" s="15" t="s">
        <v>45</v>
      </c>
      <c r="E51" s="24">
        <v>14158</v>
      </c>
      <c r="F51" s="24"/>
      <c r="G51" s="7"/>
      <c r="H51" s="12"/>
      <c r="I51" s="7">
        <v>70</v>
      </c>
      <c r="J51" s="12" t="s">
        <v>112</v>
      </c>
      <c r="K51" s="9"/>
      <c r="L51" s="65">
        <f>(P51*60+Q51)/86400</f>
        <v>0.0036843749999999997</v>
      </c>
      <c r="M51" s="73">
        <f>ROUNDDOWN(L51*86400/6,3)</f>
        <v>53.055</v>
      </c>
      <c r="N51" s="75"/>
      <c r="O51" s="6"/>
      <c r="P51" s="3">
        <v>5</v>
      </c>
      <c r="Q51" s="20">
        <v>18.33</v>
      </c>
      <c r="R51" s="20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6.5" customHeight="1">
      <c r="A52" s="6">
        <v>3</v>
      </c>
      <c r="B52" s="7">
        <v>327</v>
      </c>
      <c r="C52" s="7" t="s">
        <v>41</v>
      </c>
      <c r="D52" s="15" t="s">
        <v>116</v>
      </c>
      <c r="E52" s="24">
        <v>14510</v>
      </c>
      <c r="F52" s="24"/>
      <c r="G52" s="7"/>
      <c r="H52" s="12"/>
      <c r="I52" s="7">
        <v>70</v>
      </c>
      <c r="J52" s="12" t="s">
        <v>89</v>
      </c>
      <c r="K52" s="9"/>
      <c r="L52" s="65">
        <f>(P52*60+Q52)/86400</f>
        <v>0.0038674768518518515</v>
      </c>
      <c r="M52" s="73">
        <f>ROUNDDOWN(L52*86400/6,3)</f>
        <v>55.691</v>
      </c>
      <c r="N52" s="75"/>
      <c r="O52" s="6"/>
      <c r="P52" s="3">
        <v>5</v>
      </c>
      <c r="Q52" s="20">
        <v>34.15</v>
      </c>
      <c r="R52" s="20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6.5" customHeight="1" thickBot="1">
      <c r="A53" s="35">
        <v>4</v>
      </c>
      <c r="B53" s="36">
        <v>328</v>
      </c>
      <c r="C53" s="36" t="s">
        <v>41</v>
      </c>
      <c r="D53" s="41" t="s">
        <v>114</v>
      </c>
      <c r="E53" s="62">
        <v>15363</v>
      </c>
      <c r="F53" s="62"/>
      <c r="G53" s="36"/>
      <c r="H53" s="42"/>
      <c r="I53" s="36">
        <v>70</v>
      </c>
      <c r="J53" s="42" t="s">
        <v>115</v>
      </c>
      <c r="K53" s="60"/>
      <c r="L53" s="63">
        <f>(P53*60+Q53)/86400</f>
        <v>0.004727662037037037</v>
      </c>
      <c r="M53" s="83">
        <f>ROUNDDOWN(L53*86400/6,3)</f>
        <v>68.078</v>
      </c>
      <c r="N53" s="75"/>
      <c r="O53" s="6"/>
      <c r="P53" s="3">
        <v>6</v>
      </c>
      <c r="Q53" s="20">
        <v>48.47</v>
      </c>
      <c r="R53" s="20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6.5" customHeight="1" thickTop="1">
      <c r="A54" s="6">
        <v>1</v>
      </c>
      <c r="B54" s="7">
        <v>335</v>
      </c>
      <c r="C54" s="7" t="s">
        <v>40</v>
      </c>
      <c r="D54" s="15" t="s">
        <v>109</v>
      </c>
      <c r="E54" s="24">
        <v>13620</v>
      </c>
      <c r="F54" s="24"/>
      <c r="G54" s="7"/>
      <c r="H54" s="12"/>
      <c r="I54" s="7">
        <v>75</v>
      </c>
      <c r="J54" s="12" t="s">
        <v>52</v>
      </c>
      <c r="K54" s="9"/>
      <c r="L54" s="65">
        <f t="shared" si="2"/>
        <v>0.0038633101851851853</v>
      </c>
      <c r="M54" s="73">
        <f t="shared" si="3"/>
        <v>55.631</v>
      </c>
      <c r="N54" s="75"/>
      <c r="O54" s="6"/>
      <c r="P54" s="3">
        <v>5</v>
      </c>
      <c r="Q54" s="20">
        <v>33.79</v>
      </c>
      <c r="R54" s="20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6.5" customHeight="1">
      <c r="A55" s="6">
        <v>2</v>
      </c>
      <c r="B55" s="7">
        <v>336</v>
      </c>
      <c r="C55" s="7" t="s">
        <v>40</v>
      </c>
      <c r="D55" s="15" t="s">
        <v>108</v>
      </c>
      <c r="E55" s="24">
        <v>13506</v>
      </c>
      <c r="F55" s="24"/>
      <c r="G55" s="7"/>
      <c r="H55" s="12"/>
      <c r="I55" s="7">
        <v>75</v>
      </c>
      <c r="J55" s="12" t="s">
        <v>52</v>
      </c>
      <c r="K55" s="9"/>
      <c r="L55" s="65">
        <f t="shared" si="2"/>
        <v>0.004933796296296296</v>
      </c>
      <c r="M55" s="73">
        <f t="shared" si="3"/>
        <v>71.046</v>
      </c>
      <c r="N55" s="75">
        <f>(L55-L$6)*86400</f>
        <v>167.98999999999998</v>
      </c>
      <c r="O55" s="6" t="s">
        <v>44</v>
      </c>
      <c r="P55" s="3">
        <v>7</v>
      </c>
      <c r="Q55" s="20">
        <v>6.28</v>
      </c>
      <c r="R55" s="20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6.5" customHeight="1">
      <c r="A56" s="6"/>
      <c r="B56" s="7">
        <v>333</v>
      </c>
      <c r="C56" s="7" t="s">
        <v>40</v>
      </c>
      <c r="D56" s="15" t="s">
        <v>111</v>
      </c>
      <c r="E56" s="24">
        <v>13951</v>
      </c>
      <c r="F56" s="24"/>
      <c r="G56" s="7"/>
      <c r="H56" s="12"/>
      <c r="I56" s="7">
        <v>75</v>
      </c>
      <c r="J56" s="12" t="s">
        <v>89</v>
      </c>
      <c r="K56" s="9"/>
      <c r="L56" s="65" t="s">
        <v>48</v>
      </c>
      <c r="M56" s="73"/>
      <c r="N56" s="75"/>
      <c r="O56" s="6"/>
      <c r="P56" s="3"/>
      <c r="Q56" s="20"/>
      <c r="R56" s="20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6.5" customHeight="1" thickBot="1">
      <c r="A57" s="35"/>
      <c r="B57" s="36">
        <v>334</v>
      </c>
      <c r="C57" s="36" t="s">
        <v>41</v>
      </c>
      <c r="D57" s="41" t="s">
        <v>110</v>
      </c>
      <c r="E57" s="62">
        <v>13029</v>
      </c>
      <c r="F57" s="62"/>
      <c r="G57" s="36"/>
      <c r="H57" s="42"/>
      <c r="I57" s="36">
        <v>75</v>
      </c>
      <c r="J57" s="42" t="s">
        <v>52</v>
      </c>
      <c r="K57" s="60"/>
      <c r="L57" s="63" t="s">
        <v>48</v>
      </c>
      <c r="M57" s="83"/>
      <c r="N57" s="75"/>
      <c r="O57" s="6"/>
      <c r="P57" s="3"/>
      <c r="Q57" s="20"/>
      <c r="R57" s="20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6.5" customHeight="1" thickBot="1" thickTop="1">
      <c r="A58" s="35">
        <v>1</v>
      </c>
      <c r="B58" s="36">
        <v>338</v>
      </c>
      <c r="C58" s="36" t="s">
        <v>41</v>
      </c>
      <c r="D58" s="41" t="s">
        <v>105</v>
      </c>
      <c r="E58" s="62">
        <v>11923</v>
      </c>
      <c r="F58" s="62"/>
      <c r="G58" s="36"/>
      <c r="H58" s="42"/>
      <c r="I58" s="36">
        <v>80</v>
      </c>
      <c r="J58" s="42" t="s">
        <v>38</v>
      </c>
      <c r="K58" s="60"/>
      <c r="L58" s="63">
        <f>(P58*60+Q58)/86400</f>
        <v>0.0037766203703703703</v>
      </c>
      <c r="M58" s="83">
        <f>ROUNDDOWN(L58*86400/6,3)</f>
        <v>54.383</v>
      </c>
      <c r="N58" s="75">
        <f>(L58-L$6)*86400</f>
        <v>68.00999999999995</v>
      </c>
      <c r="O58" s="6" t="s">
        <v>46</v>
      </c>
      <c r="P58" s="3">
        <v>5</v>
      </c>
      <c r="Q58" s="20">
        <v>26.3</v>
      </c>
      <c r="R58" s="20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6.5" customHeight="1" thickTop="1">
      <c r="A59" s="6"/>
      <c r="B59" s="7"/>
      <c r="C59" s="7"/>
      <c r="D59" s="15"/>
      <c r="E59" s="24"/>
      <c r="F59" s="24"/>
      <c r="G59" s="7"/>
      <c r="H59" s="12"/>
      <c r="I59" s="7"/>
      <c r="J59" s="12"/>
      <c r="K59" s="9"/>
      <c r="L59" s="65"/>
      <c r="M59" s="73"/>
      <c r="N59" s="75"/>
      <c r="O59" s="6"/>
      <c r="P59" s="3"/>
      <c r="Q59" s="20"/>
      <c r="R59" s="20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1" spans="2:13" ht="12.75">
      <c r="B61" s="67" t="s">
        <v>246</v>
      </c>
      <c r="C61" s="67"/>
      <c r="I61" s="71"/>
      <c r="J61" s="143" t="s">
        <v>39</v>
      </c>
      <c r="L61" s="71"/>
      <c r="M61" s="58"/>
    </row>
    <row r="62" spans="2:13" ht="12.75">
      <c r="B62" s="67" t="s">
        <v>247</v>
      </c>
      <c r="C62" s="68"/>
      <c r="I62" s="71"/>
      <c r="J62" s="143" t="s">
        <v>50</v>
      </c>
      <c r="L62" s="71"/>
      <c r="M62" s="58"/>
    </row>
    <row r="63" spans="9:13" ht="12.75">
      <c r="I63" s="71"/>
      <c r="J63" s="143" t="s">
        <v>51</v>
      </c>
      <c r="L63" s="71"/>
      <c r="M63" s="58"/>
    </row>
    <row r="64" ht="12.75">
      <c r="J64" s="124"/>
    </row>
    <row r="67" spans="1:15" ht="12.75">
      <c r="A67" s="148" t="s">
        <v>35</v>
      </c>
      <c r="B67" s="148"/>
      <c r="C67" s="148"/>
      <c r="D67" s="148"/>
      <c r="L67" s="149" t="s">
        <v>66</v>
      </c>
      <c r="M67" s="149"/>
      <c r="N67" s="149"/>
      <c r="O67" s="149"/>
    </row>
  </sheetData>
  <sheetProtection/>
  <mergeCells count="7">
    <mergeCell ref="A1:M1"/>
    <mergeCell ref="A2:M2"/>
    <mergeCell ref="L67:O67"/>
    <mergeCell ref="A67:D67"/>
    <mergeCell ref="A3:D3"/>
    <mergeCell ref="J3:O3"/>
    <mergeCell ref="C4:J4"/>
  </mergeCells>
  <printOptions/>
  <pageMargins left="0.5905511811023623" right="0.1968503937007874" top="0.3937007874015748" bottom="0.3937007874015748" header="0.5118110236220472" footer="0.1968503937007874"/>
  <pageSetup horizontalDpi="600" verticalDpi="600" orientation="portrait" paperSize="9" scale="105" r:id="rId2"/>
  <rowBreaks count="1" manualBreakCount="1">
    <brk id="43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7">
    <tabColor theme="4" tint="-0.24997000396251678"/>
  </sheetPr>
  <dimension ref="A1:AK30"/>
  <sheetViews>
    <sheetView view="pageBreakPreview" zoomScale="115" zoomScaleSheetLayoutView="115" workbookViewId="0" topLeftCell="A1">
      <selection activeCell="R16" sqref="R1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1.57421875" style="1" customWidth="1"/>
    <col min="5" max="5" width="7.00390625" style="1" hidden="1" customWidth="1"/>
    <col min="6" max="6" width="8.00390625" style="1" hidden="1" customWidth="1"/>
    <col min="7" max="7" width="24.57421875" style="1" hidden="1" customWidth="1"/>
    <col min="8" max="8" width="19.140625" style="1" hidden="1" customWidth="1"/>
    <col min="9" max="9" width="10.57421875" style="1" customWidth="1"/>
    <col min="10" max="10" width="23.28125" style="1" customWidth="1"/>
    <col min="11" max="11" width="0.71875" style="1" hidden="1" customWidth="1"/>
    <col min="12" max="12" width="7.8515625" style="1" customWidth="1"/>
    <col min="13" max="13" width="8.57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.75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09"/>
      <c r="O1" s="109"/>
    </row>
    <row r="2" spans="1:15" ht="27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10"/>
      <c r="O2" s="110"/>
    </row>
    <row r="3" spans="1:15" ht="32.2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D_d2</f>
        <v>06 апреля 2013г.</v>
      </c>
      <c r="K3" s="147"/>
      <c r="L3" s="147"/>
      <c r="M3" s="147"/>
      <c r="N3" s="147"/>
      <c r="O3" s="147"/>
    </row>
    <row r="4" spans="2:37" ht="31.5" customHeight="1">
      <c r="B4" s="16"/>
      <c r="C4" s="144" t="str">
        <f>N_un</f>
        <v>Ветераны (мужчины)</v>
      </c>
      <c r="D4" s="144"/>
      <c r="E4" s="144"/>
      <c r="F4" s="144"/>
      <c r="G4" s="144"/>
      <c r="H4" s="144"/>
      <c r="I4" s="144"/>
      <c r="J4" s="144"/>
      <c r="K4" s="16"/>
      <c r="L4" s="19" t="s">
        <v>248</v>
      </c>
      <c r="M4" s="16"/>
      <c r="N4" s="16"/>
      <c r="O4" s="16"/>
      <c r="P4" s="5"/>
      <c r="Q4" s="1" t="s">
        <v>26</v>
      </c>
      <c r="R4" s="1" t="s">
        <v>27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2" t="s">
        <v>7</v>
      </c>
      <c r="N5" s="2" t="s">
        <v>9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6">
        <v>1</v>
      </c>
      <c r="B6" s="48">
        <v>268</v>
      </c>
      <c r="C6" s="48" t="s">
        <v>41</v>
      </c>
      <c r="D6" s="79" t="s">
        <v>183</v>
      </c>
      <c r="E6" s="80">
        <v>26259</v>
      </c>
      <c r="F6" s="80"/>
      <c r="G6" s="48"/>
      <c r="H6" s="81"/>
      <c r="I6" s="48">
        <v>40</v>
      </c>
      <c r="J6" s="81" t="s">
        <v>184</v>
      </c>
      <c r="K6" s="127"/>
      <c r="L6" s="51">
        <f aca="true" t="shared" si="0" ref="L6:L14">(P6*60+Q6)/86400</f>
        <v>0.010860185185185186</v>
      </c>
      <c r="M6" s="72">
        <f aca="true" t="shared" si="1" ref="M6:M14">ROUNDDOWN(L6*86400/20,3)</f>
        <v>46.916</v>
      </c>
      <c r="N6" s="74">
        <f aca="true" t="shared" si="2" ref="N6:N21">(L6-L$6)*86400</f>
        <v>0</v>
      </c>
      <c r="O6" s="26"/>
      <c r="P6" s="3">
        <v>15</v>
      </c>
      <c r="Q6" s="20">
        <v>38.32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272</v>
      </c>
      <c r="C7" s="7" t="s">
        <v>40</v>
      </c>
      <c r="D7" s="15" t="s">
        <v>175</v>
      </c>
      <c r="E7" s="24">
        <v>25787</v>
      </c>
      <c r="F7" s="24"/>
      <c r="G7" s="7"/>
      <c r="H7" s="12"/>
      <c r="I7" s="7">
        <v>40</v>
      </c>
      <c r="J7" s="12" t="s">
        <v>74</v>
      </c>
      <c r="K7" s="9"/>
      <c r="L7" s="65">
        <f t="shared" si="0"/>
        <v>0.011029861111111112</v>
      </c>
      <c r="M7" s="73">
        <f t="shared" si="1"/>
        <v>47.649</v>
      </c>
      <c r="N7" s="75">
        <f t="shared" si="2"/>
        <v>14.659999999999968</v>
      </c>
      <c r="O7" s="6"/>
      <c r="P7" s="3">
        <v>15</v>
      </c>
      <c r="Q7" s="20">
        <v>52.98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264</v>
      </c>
      <c r="C8" s="7" t="s">
        <v>41</v>
      </c>
      <c r="D8" s="15" t="s">
        <v>189</v>
      </c>
      <c r="E8" s="24">
        <v>25563</v>
      </c>
      <c r="F8" s="24"/>
      <c r="G8" s="7"/>
      <c r="H8" s="12"/>
      <c r="I8" s="7">
        <v>40</v>
      </c>
      <c r="J8" s="12" t="s">
        <v>37</v>
      </c>
      <c r="K8" s="9"/>
      <c r="L8" s="65">
        <f t="shared" si="0"/>
        <v>0.011061921296296297</v>
      </c>
      <c r="M8" s="73">
        <f t="shared" si="1"/>
        <v>47.787</v>
      </c>
      <c r="N8" s="75">
        <f t="shared" si="2"/>
        <v>17.42999999999998</v>
      </c>
      <c r="O8" s="6"/>
      <c r="P8" s="3">
        <v>15</v>
      </c>
      <c r="Q8" s="20">
        <v>55.75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261</v>
      </c>
      <c r="C9" s="7" t="s">
        <v>40</v>
      </c>
      <c r="D9" s="15" t="s">
        <v>193</v>
      </c>
      <c r="E9" s="24">
        <v>25523</v>
      </c>
      <c r="F9" s="24"/>
      <c r="G9" s="7"/>
      <c r="H9" s="12"/>
      <c r="I9" s="7">
        <v>40</v>
      </c>
      <c r="J9" s="12" t="s">
        <v>194</v>
      </c>
      <c r="K9" s="9"/>
      <c r="L9" s="65">
        <f t="shared" si="0"/>
        <v>0.011072453703703704</v>
      </c>
      <c r="M9" s="73">
        <f t="shared" si="1"/>
        <v>47.833</v>
      </c>
      <c r="N9" s="75">
        <f t="shared" si="2"/>
        <v>18.339999999999947</v>
      </c>
      <c r="O9" s="6"/>
      <c r="P9" s="3">
        <v>15</v>
      </c>
      <c r="Q9" s="20">
        <v>56.66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 thickBot="1">
      <c r="A10" s="35">
        <v>5</v>
      </c>
      <c r="B10" s="36">
        <v>263</v>
      </c>
      <c r="C10" s="36" t="s">
        <v>40</v>
      </c>
      <c r="D10" s="41" t="s">
        <v>185</v>
      </c>
      <c r="E10" s="62">
        <v>26586</v>
      </c>
      <c r="F10" s="62"/>
      <c r="G10" s="36"/>
      <c r="H10" s="42"/>
      <c r="I10" s="36">
        <v>40</v>
      </c>
      <c r="J10" s="42" t="s">
        <v>52</v>
      </c>
      <c r="K10" s="60"/>
      <c r="L10" s="63">
        <f t="shared" si="0"/>
        <v>0.011121990740740741</v>
      </c>
      <c r="M10" s="83">
        <f t="shared" si="1"/>
        <v>48.047</v>
      </c>
      <c r="N10" s="75">
        <f t="shared" si="2"/>
        <v>22.61999999999996</v>
      </c>
      <c r="O10" s="6"/>
      <c r="P10" s="3">
        <v>16</v>
      </c>
      <c r="Q10" s="20">
        <v>0.94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 thickTop="1">
      <c r="A11" s="6">
        <v>1</v>
      </c>
      <c r="B11" s="7">
        <v>275</v>
      </c>
      <c r="C11" s="7" t="s">
        <v>41</v>
      </c>
      <c r="D11" s="15" t="s">
        <v>173</v>
      </c>
      <c r="E11" s="24">
        <v>24787</v>
      </c>
      <c r="F11" s="24"/>
      <c r="G11" s="7"/>
      <c r="H11" s="12"/>
      <c r="I11" s="7">
        <v>45</v>
      </c>
      <c r="J11" s="12" t="s">
        <v>134</v>
      </c>
      <c r="K11" s="9"/>
      <c r="L11" s="65">
        <f t="shared" si="0"/>
        <v>0.010377777777777777</v>
      </c>
      <c r="M11" s="73">
        <f t="shared" si="1"/>
        <v>44.832</v>
      </c>
      <c r="N11" s="75">
        <f t="shared" si="2"/>
        <v>-41.68000000000012</v>
      </c>
      <c r="O11" s="6"/>
      <c r="P11" s="3">
        <v>14</v>
      </c>
      <c r="Q11" s="20">
        <v>56.64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2</v>
      </c>
      <c r="B12" s="7">
        <v>274</v>
      </c>
      <c r="C12" s="7" t="s">
        <v>40</v>
      </c>
      <c r="D12" s="15" t="s">
        <v>176</v>
      </c>
      <c r="E12" s="24">
        <v>24096</v>
      </c>
      <c r="F12" s="24"/>
      <c r="G12" s="7"/>
      <c r="H12" s="12"/>
      <c r="I12" s="7">
        <v>45</v>
      </c>
      <c r="J12" s="12" t="s">
        <v>134</v>
      </c>
      <c r="K12" s="9"/>
      <c r="L12" s="65">
        <f t="shared" si="0"/>
        <v>0.011148495370370371</v>
      </c>
      <c r="M12" s="73">
        <f t="shared" si="1"/>
        <v>48.161</v>
      </c>
      <c r="N12" s="75">
        <f t="shared" si="2"/>
        <v>24.90999999999997</v>
      </c>
      <c r="O12" s="6"/>
      <c r="P12" s="3">
        <v>16</v>
      </c>
      <c r="Q12" s="20">
        <v>3.23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 thickBot="1">
      <c r="A13" s="35">
        <v>3</v>
      </c>
      <c r="B13" s="36">
        <v>277</v>
      </c>
      <c r="C13" s="36" t="s">
        <v>41</v>
      </c>
      <c r="D13" s="41" t="s">
        <v>230</v>
      </c>
      <c r="E13" s="62">
        <v>23816</v>
      </c>
      <c r="F13" s="62"/>
      <c r="G13" s="36"/>
      <c r="H13" s="42"/>
      <c r="I13" s="36">
        <v>45</v>
      </c>
      <c r="J13" s="42" t="s">
        <v>231</v>
      </c>
      <c r="K13" s="60"/>
      <c r="L13" s="63">
        <f t="shared" si="0"/>
        <v>0.011458912037037037</v>
      </c>
      <c r="M13" s="83">
        <f t="shared" si="1"/>
        <v>49.502</v>
      </c>
      <c r="N13" s="75">
        <f t="shared" si="2"/>
        <v>51.72999999999986</v>
      </c>
      <c r="O13" s="6"/>
      <c r="P13" s="3">
        <v>16</v>
      </c>
      <c r="Q13" s="20">
        <v>30.05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 thickTop="1">
      <c r="A14" s="100">
        <v>1</v>
      </c>
      <c r="B14" s="25">
        <v>290</v>
      </c>
      <c r="C14" s="25" t="s">
        <v>41</v>
      </c>
      <c r="D14" s="47" t="s">
        <v>162</v>
      </c>
      <c r="E14" s="49">
        <v>22656</v>
      </c>
      <c r="F14" s="49"/>
      <c r="G14" s="25"/>
      <c r="H14" s="45"/>
      <c r="I14" s="25">
        <v>50</v>
      </c>
      <c r="J14" s="45" t="s">
        <v>163</v>
      </c>
      <c r="K14" s="120"/>
      <c r="L14" s="121">
        <f t="shared" si="0"/>
        <v>0.010807175925925927</v>
      </c>
      <c r="M14" s="123">
        <f t="shared" si="1"/>
        <v>46.687</v>
      </c>
      <c r="N14" s="75">
        <f t="shared" si="2"/>
        <v>-4.5800000000000285</v>
      </c>
      <c r="O14" s="6"/>
      <c r="P14" s="3">
        <v>15</v>
      </c>
      <c r="Q14" s="20">
        <v>33.74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 thickBot="1">
      <c r="A15" s="35"/>
      <c r="B15" s="36">
        <v>300</v>
      </c>
      <c r="C15" s="36" t="s">
        <v>40</v>
      </c>
      <c r="D15" s="41" t="s">
        <v>148</v>
      </c>
      <c r="E15" s="62">
        <v>21887</v>
      </c>
      <c r="F15" s="62"/>
      <c r="G15" s="36"/>
      <c r="H15" s="42"/>
      <c r="I15" s="36">
        <v>50</v>
      </c>
      <c r="J15" s="42" t="s">
        <v>37</v>
      </c>
      <c r="K15" s="66"/>
      <c r="L15" s="63" t="s">
        <v>49</v>
      </c>
      <c r="M15" s="83"/>
      <c r="N15" s="75" t="e">
        <f t="shared" si="2"/>
        <v>#VALUE!</v>
      </c>
      <c r="O15" s="6"/>
      <c r="P15" s="3"/>
      <c r="Q15" s="20"/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 thickBot="1" thickTop="1">
      <c r="A16" s="92">
        <v>1</v>
      </c>
      <c r="B16" s="93">
        <v>308</v>
      </c>
      <c r="C16" s="93" t="s">
        <v>41</v>
      </c>
      <c r="D16" s="94" t="s">
        <v>141</v>
      </c>
      <c r="E16" s="93">
        <v>20434</v>
      </c>
      <c r="F16" s="96"/>
      <c r="G16" s="93"/>
      <c r="H16" s="97"/>
      <c r="I16" s="93">
        <v>55</v>
      </c>
      <c r="J16" s="97" t="s">
        <v>74</v>
      </c>
      <c r="K16" s="130"/>
      <c r="L16" s="118">
        <f aca="true" t="shared" si="3" ref="L16:L21">(P16*60+Q16)/86400</f>
        <v>0.012691087962962963</v>
      </c>
      <c r="M16" s="126">
        <f aca="true" t="shared" si="4" ref="M16:M21">ROUNDDOWN(L16*86400/20,3)</f>
        <v>54.825</v>
      </c>
      <c r="N16" s="75">
        <f t="shared" si="2"/>
        <v>158.1899999999999</v>
      </c>
      <c r="O16" s="6"/>
      <c r="P16" s="3">
        <v>18</v>
      </c>
      <c r="Q16" s="20">
        <v>16.51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 thickTop="1">
      <c r="A17" s="100">
        <v>1</v>
      </c>
      <c r="B17" s="25">
        <v>311</v>
      </c>
      <c r="C17" s="25" t="s">
        <v>41</v>
      </c>
      <c r="D17" s="47" t="s">
        <v>135</v>
      </c>
      <c r="E17" s="49">
        <v>18510</v>
      </c>
      <c r="F17" s="49"/>
      <c r="G17" s="25"/>
      <c r="H17" s="45"/>
      <c r="I17" s="25">
        <v>60</v>
      </c>
      <c r="J17" s="45" t="s">
        <v>136</v>
      </c>
      <c r="K17" s="120"/>
      <c r="L17" s="121">
        <f t="shared" si="3"/>
        <v>0.011527083333333334</v>
      </c>
      <c r="M17" s="123">
        <f t="shared" si="4"/>
        <v>49.797</v>
      </c>
      <c r="N17" s="75">
        <f t="shared" si="2"/>
        <v>57.61999999999993</v>
      </c>
      <c r="O17" s="6"/>
      <c r="P17" s="3">
        <v>16</v>
      </c>
      <c r="Q17" s="20">
        <v>35.94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 thickBot="1">
      <c r="A18" s="35">
        <v>2</v>
      </c>
      <c r="B18" s="36">
        <v>310</v>
      </c>
      <c r="C18" s="36" t="s">
        <v>40</v>
      </c>
      <c r="D18" s="41" t="s">
        <v>133</v>
      </c>
      <c r="E18" s="62">
        <v>19244</v>
      </c>
      <c r="F18" s="62"/>
      <c r="G18" s="36"/>
      <c r="H18" s="42"/>
      <c r="I18" s="36">
        <v>60</v>
      </c>
      <c r="J18" s="42" t="s">
        <v>134</v>
      </c>
      <c r="K18" s="66"/>
      <c r="L18" s="63">
        <f t="shared" si="3"/>
        <v>0.011882175925925925</v>
      </c>
      <c r="M18" s="83">
        <f t="shared" si="4"/>
        <v>51.331</v>
      </c>
      <c r="N18" s="75">
        <f t="shared" si="2"/>
        <v>88.29999999999978</v>
      </c>
      <c r="O18" s="6"/>
      <c r="P18" s="3">
        <v>17</v>
      </c>
      <c r="Q18" s="20">
        <v>6.62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 thickTop="1">
      <c r="A19" s="6">
        <v>1</v>
      </c>
      <c r="B19" s="7">
        <v>325</v>
      </c>
      <c r="C19" s="7" t="s">
        <v>40</v>
      </c>
      <c r="D19" s="15" t="s">
        <v>118</v>
      </c>
      <c r="E19" s="24">
        <v>17252</v>
      </c>
      <c r="F19" s="24"/>
      <c r="G19" s="7"/>
      <c r="H19" s="12"/>
      <c r="I19" s="7">
        <v>65</v>
      </c>
      <c r="J19" s="12" t="s">
        <v>72</v>
      </c>
      <c r="K19" s="8"/>
      <c r="L19" s="65">
        <f t="shared" si="3"/>
        <v>0.011827083333333334</v>
      </c>
      <c r="M19" s="73">
        <f t="shared" si="4"/>
        <v>51.093</v>
      </c>
      <c r="N19" s="75">
        <f t="shared" si="2"/>
        <v>83.53999999999992</v>
      </c>
      <c r="O19" s="6"/>
      <c r="P19" s="3">
        <v>17</v>
      </c>
      <c r="Q19" s="20">
        <v>1.86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2</v>
      </c>
      <c r="B20" s="7">
        <v>323</v>
      </c>
      <c r="C20" s="7" t="s">
        <v>41</v>
      </c>
      <c r="D20" s="15" t="s">
        <v>117</v>
      </c>
      <c r="E20" s="24">
        <v>17315</v>
      </c>
      <c r="F20" s="24"/>
      <c r="G20" s="7"/>
      <c r="H20" s="12"/>
      <c r="I20" s="7">
        <v>65</v>
      </c>
      <c r="J20" s="12" t="s">
        <v>37</v>
      </c>
      <c r="K20" s="9"/>
      <c r="L20" s="65">
        <f t="shared" si="3"/>
        <v>0.012106944444444444</v>
      </c>
      <c r="M20" s="73">
        <f t="shared" si="4"/>
        <v>52.302</v>
      </c>
      <c r="N20" s="75">
        <f t="shared" si="2"/>
        <v>107.71999999999991</v>
      </c>
      <c r="O20" s="6"/>
      <c r="P20" s="3">
        <v>17</v>
      </c>
      <c r="Q20" s="20">
        <v>26.04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 thickBot="1">
      <c r="A21" s="35">
        <v>3</v>
      </c>
      <c r="B21" s="36">
        <v>326</v>
      </c>
      <c r="C21" s="36" t="s">
        <v>40</v>
      </c>
      <c r="D21" s="41" t="s">
        <v>249</v>
      </c>
      <c r="E21" s="36">
        <v>17435</v>
      </c>
      <c r="F21" s="62"/>
      <c r="G21" s="36"/>
      <c r="H21" s="42"/>
      <c r="I21" s="36">
        <v>65</v>
      </c>
      <c r="J21" s="42" t="s">
        <v>250</v>
      </c>
      <c r="K21" s="66"/>
      <c r="L21" s="63">
        <f t="shared" si="3"/>
        <v>0.013596875</v>
      </c>
      <c r="M21" s="83">
        <f t="shared" si="4"/>
        <v>58.738</v>
      </c>
      <c r="N21" s="75">
        <f t="shared" si="2"/>
        <v>236.44999999999987</v>
      </c>
      <c r="O21" s="6"/>
      <c r="P21" s="3">
        <v>19</v>
      </c>
      <c r="Q21" s="20">
        <v>34.77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3.5" customHeight="1" thickTop="1">
      <c r="A22" s="6"/>
      <c r="B22" s="7"/>
      <c r="C22" s="7"/>
      <c r="D22" s="17"/>
      <c r="E22" s="27"/>
      <c r="F22" s="18"/>
      <c r="G22" s="18"/>
      <c r="H22" s="13"/>
      <c r="I22" s="12"/>
      <c r="J22" s="12"/>
      <c r="K22" s="8"/>
      <c r="L22" s="22"/>
      <c r="M22" s="34"/>
      <c r="N22" s="30"/>
      <c r="O22" s="6"/>
      <c r="P22" s="5"/>
      <c r="Q22" s="20"/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4" spans="2:13" ht="12.75">
      <c r="B24" s="67" t="s">
        <v>251</v>
      </c>
      <c r="C24" s="67"/>
      <c r="I24" s="71"/>
      <c r="L24" s="71" t="s">
        <v>39</v>
      </c>
      <c r="M24" s="58"/>
    </row>
    <row r="25" spans="2:13" ht="12.75">
      <c r="B25" s="67" t="s">
        <v>252</v>
      </c>
      <c r="C25" s="68"/>
      <c r="I25" s="71"/>
      <c r="L25" s="71" t="s">
        <v>50</v>
      </c>
      <c r="M25" s="58"/>
    </row>
    <row r="26" spans="9:13" ht="12.75">
      <c r="I26" s="71"/>
      <c r="L26" s="71" t="s">
        <v>51</v>
      </c>
      <c r="M26" s="58"/>
    </row>
    <row r="30" spans="1:15" ht="12.75">
      <c r="A30" s="148" t="s">
        <v>35</v>
      </c>
      <c r="B30" s="148"/>
      <c r="C30" s="148"/>
      <c r="D30" s="148"/>
      <c r="L30" s="149" t="s">
        <v>66</v>
      </c>
      <c r="M30" s="149"/>
      <c r="N30" s="149"/>
      <c r="O30" s="149"/>
    </row>
  </sheetData>
  <sheetProtection/>
  <mergeCells count="7">
    <mergeCell ref="A1:M1"/>
    <mergeCell ref="A2:M2"/>
    <mergeCell ref="A3:D3"/>
    <mergeCell ref="J3:O3"/>
    <mergeCell ref="C4:J4"/>
    <mergeCell ref="A30:D30"/>
    <mergeCell ref="L30:O30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portrait" paperSize="9" scale="11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10</v>
      </c>
      <c r="B1" t="s">
        <v>11</v>
      </c>
      <c r="C1" s="44" t="s">
        <v>67</v>
      </c>
    </row>
    <row r="2" ht="12.75">
      <c r="C2" s="44" t="s">
        <v>53</v>
      </c>
    </row>
    <row r="3" spans="1:3" ht="12.75">
      <c r="A3" t="s">
        <v>12</v>
      </c>
      <c r="B3" t="s">
        <v>13</v>
      </c>
      <c r="C3" s="44" t="s">
        <v>54</v>
      </c>
    </row>
    <row r="4" spans="2:3" ht="12.75">
      <c r="B4" t="s">
        <v>14</v>
      </c>
      <c r="C4" s="44" t="s">
        <v>55</v>
      </c>
    </row>
    <row r="5" spans="2:3" ht="12.75">
      <c r="B5" t="s">
        <v>15</v>
      </c>
      <c r="C5" s="44" t="s">
        <v>56</v>
      </c>
    </row>
    <row r="6" spans="2:3" ht="12.75">
      <c r="B6" t="s">
        <v>16</v>
      </c>
      <c r="C6" s="44" t="s">
        <v>57</v>
      </c>
    </row>
    <row r="7" spans="1:3" ht="12.75">
      <c r="A7" s="44" t="s">
        <v>18</v>
      </c>
      <c r="B7" s="44" t="s">
        <v>19</v>
      </c>
      <c r="C7" s="44" t="s">
        <v>69</v>
      </c>
    </row>
    <row r="8" spans="2:3" ht="12.75">
      <c r="B8" s="44" t="s">
        <v>20</v>
      </c>
      <c r="C8" s="44" t="s">
        <v>70</v>
      </c>
    </row>
    <row r="9" spans="1:3" ht="12.75">
      <c r="A9" s="44" t="s">
        <v>21</v>
      </c>
      <c r="B9" s="46" t="s">
        <v>22</v>
      </c>
      <c r="C9" s="44" t="s">
        <v>8</v>
      </c>
    </row>
    <row r="10" spans="2:3" ht="12.75">
      <c r="B10" s="46" t="s">
        <v>23</v>
      </c>
      <c r="C10" s="44" t="s">
        <v>65</v>
      </c>
    </row>
    <row r="11" spans="2:3" ht="12.75">
      <c r="B11" s="46" t="s">
        <v>24</v>
      </c>
      <c r="C11" s="44" t="s">
        <v>8</v>
      </c>
    </row>
    <row r="12" spans="2:3" ht="12.75">
      <c r="B12" s="46" t="s">
        <v>25</v>
      </c>
      <c r="C12" s="44" t="s">
        <v>65</v>
      </c>
    </row>
    <row r="13" spans="2:3" ht="12.75">
      <c r="B13" s="46" t="s">
        <v>22</v>
      </c>
      <c r="C13" s="44" t="s">
        <v>8</v>
      </c>
    </row>
    <row r="14" spans="2:3" ht="12.75">
      <c r="B14" s="46" t="s">
        <v>23</v>
      </c>
      <c r="C14" s="44" t="s">
        <v>28</v>
      </c>
    </row>
    <row r="15" spans="2:3" ht="12.75">
      <c r="B15" s="46" t="s">
        <v>24</v>
      </c>
      <c r="C15" s="44" t="s">
        <v>8</v>
      </c>
    </row>
    <row r="16" spans="2:3" ht="12.75">
      <c r="B16" s="46" t="s">
        <v>25</v>
      </c>
      <c r="C16" s="44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AE36"/>
  <sheetViews>
    <sheetView view="pageBreakPreview" zoomScale="130" zoomScaleSheetLayoutView="130" workbookViewId="0" topLeftCell="A4">
      <selection activeCell="D18" sqref="D18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7.57421875" style="1" customWidth="1"/>
    <col min="4" max="4" width="21.421875" style="1" customWidth="1"/>
    <col min="5" max="5" width="12.8515625" style="1" hidden="1" customWidth="1"/>
    <col min="6" max="7" width="9.8515625" style="1" hidden="1" customWidth="1"/>
    <col min="8" max="8" width="18.421875" style="1" hidden="1" customWidth="1"/>
    <col min="9" max="9" width="9.8515625" style="58" customWidth="1"/>
    <col min="10" max="10" width="21.57421875" style="1" customWidth="1"/>
    <col min="11" max="11" width="0.71875" style="1" hidden="1" customWidth="1"/>
    <col min="12" max="12" width="7.7109375" style="1" customWidth="1"/>
    <col min="13" max="13" width="7.28125" style="1" customWidth="1"/>
    <col min="14" max="14" width="6.28125" style="1" customWidth="1"/>
    <col min="15" max="15" width="8.00390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7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09"/>
    </row>
    <row r="2" spans="1:15" ht="32.25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10"/>
    </row>
    <row r="3" spans="1:15" ht="34.5" customHeight="1">
      <c r="A3" s="145" t="s">
        <v>17</v>
      </c>
      <c r="B3" s="145"/>
      <c r="C3" s="145"/>
      <c r="D3" s="145"/>
      <c r="E3" s="77"/>
      <c r="F3" s="77"/>
      <c r="G3" s="77"/>
      <c r="H3" s="77"/>
      <c r="I3" s="77"/>
      <c r="K3" s="108"/>
      <c r="L3" s="107" t="str">
        <f>D_d1</f>
        <v>05 апреля 2013г.</v>
      </c>
      <c r="M3" s="108"/>
      <c r="N3" s="108"/>
      <c r="O3" s="108"/>
    </row>
    <row r="4" spans="2:31" ht="37.5" customHeight="1">
      <c r="B4" s="16"/>
      <c r="C4" s="144" t="str">
        <f>N_dev</f>
        <v>Ветараны (женщины)</v>
      </c>
      <c r="D4" s="144"/>
      <c r="E4" s="144"/>
      <c r="F4" s="144"/>
      <c r="G4" s="144"/>
      <c r="H4" s="144"/>
      <c r="I4" s="144"/>
      <c r="J4" s="144"/>
      <c r="K4" s="16"/>
      <c r="L4" s="152" t="str">
        <f>const!C9</f>
        <v>500 метров</v>
      </c>
      <c r="M4" s="152"/>
      <c r="N4" s="16"/>
      <c r="O4" s="16"/>
      <c r="P4" s="5"/>
      <c r="Q4" s="1">
        <v>41.5</v>
      </c>
      <c r="S4" s="4"/>
      <c r="T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</row>
    <row r="5" spans="1:31" ht="15.75" customHeight="1" thickBot="1">
      <c r="A5" s="55" t="s">
        <v>4</v>
      </c>
      <c r="B5" s="55" t="s">
        <v>0</v>
      </c>
      <c r="C5" s="54" t="s">
        <v>6</v>
      </c>
      <c r="D5" s="55" t="s">
        <v>2</v>
      </c>
      <c r="E5" s="55"/>
      <c r="F5" s="55" t="s">
        <v>1</v>
      </c>
      <c r="G5" s="55"/>
      <c r="H5" s="55" t="s">
        <v>29</v>
      </c>
      <c r="I5" s="55" t="s">
        <v>1</v>
      </c>
      <c r="J5" s="55" t="s">
        <v>29</v>
      </c>
      <c r="K5" s="55"/>
      <c r="L5" s="56" t="s">
        <v>3</v>
      </c>
      <c r="M5" s="56" t="s">
        <v>7</v>
      </c>
      <c r="N5" s="111"/>
      <c r="O5" s="3"/>
      <c r="P5" s="5"/>
      <c r="Q5" s="20"/>
      <c r="R5" s="20"/>
      <c r="S5" s="4"/>
      <c r="T5" s="4"/>
      <c r="U5" s="4"/>
      <c r="V5" s="4"/>
      <c r="W5" s="7"/>
      <c r="X5" s="4"/>
      <c r="Y5" s="4"/>
      <c r="Z5" s="4"/>
      <c r="AA5" s="4"/>
      <c r="AB5" s="4"/>
      <c r="AC5" s="4"/>
      <c r="AD5" s="4"/>
      <c r="AE5" s="4"/>
    </row>
    <row r="6" spans="1:31" ht="15.75" customHeight="1" thickBot="1" thickTop="1">
      <c r="A6" s="92">
        <v>1</v>
      </c>
      <c r="B6" s="93">
        <v>350</v>
      </c>
      <c r="C6" s="93" t="s">
        <v>41</v>
      </c>
      <c r="D6" s="94" t="s">
        <v>99</v>
      </c>
      <c r="E6" s="95">
        <v>29602</v>
      </c>
      <c r="F6" s="96"/>
      <c r="G6" s="93"/>
      <c r="H6" s="93"/>
      <c r="I6" s="93">
        <v>30</v>
      </c>
      <c r="J6" s="94" t="s">
        <v>100</v>
      </c>
      <c r="K6" s="97"/>
      <c r="L6" s="98">
        <v>48.346</v>
      </c>
      <c r="M6" s="99">
        <f aca="true" t="shared" si="0" ref="M6:M25">L6</f>
        <v>48.346</v>
      </c>
      <c r="N6" s="30"/>
      <c r="O6" s="6"/>
      <c r="P6" s="5"/>
      <c r="Q6" s="20"/>
      <c r="R6" s="20"/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5.75" customHeight="1" thickTop="1">
      <c r="A7" s="6">
        <v>1</v>
      </c>
      <c r="B7" s="7">
        <v>353</v>
      </c>
      <c r="C7" s="7" t="s">
        <v>40</v>
      </c>
      <c r="D7" s="15" t="s">
        <v>94</v>
      </c>
      <c r="E7" s="86">
        <v>27561</v>
      </c>
      <c r="F7" s="24"/>
      <c r="G7" s="7"/>
      <c r="H7" s="7"/>
      <c r="I7" s="7">
        <v>35</v>
      </c>
      <c r="J7" s="15" t="s">
        <v>95</v>
      </c>
      <c r="K7" s="12"/>
      <c r="L7" s="70">
        <v>43.06</v>
      </c>
      <c r="M7" s="21">
        <f t="shared" si="0"/>
        <v>43.06</v>
      </c>
      <c r="N7" s="30"/>
      <c r="O7" s="6"/>
      <c r="P7" s="5"/>
      <c r="Q7" s="20"/>
      <c r="R7" s="20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6">
        <v>2</v>
      </c>
      <c r="B8" s="7">
        <v>351</v>
      </c>
      <c r="C8" s="7" t="s">
        <v>40</v>
      </c>
      <c r="D8" s="15" t="s">
        <v>101</v>
      </c>
      <c r="E8" s="86">
        <v>27577</v>
      </c>
      <c r="F8" s="24"/>
      <c r="G8" s="7"/>
      <c r="H8" s="7"/>
      <c r="I8" s="7">
        <v>35</v>
      </c>
      <c r="J8" s="15" t="s">
        <v>100</v>
      </c>
      <c r="K8" s="12"/>
      <c r="L8" s="70">
        <v>46.67</v>
      </c>
      <c r="M8" s="21">
        <f t="shared" si="0"/>
        <v>46.67</v>
      </c>
      <c r="N8" s="30"/>
      <c r="O8" s="6"/>
      <c r="P8" s="5"/>
      <c r="Q8" s="20"/>
      <c r="R8" s="20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5.75" customHeight="1" thickBot="1">
      <c r="A9" s="35">
        <v>3</v>
      </c>
      <c r="B9" s="36">
        <v>352</v>
      </c>
      <c r="C9" s="36" t="s">
        <v>41</v>
      </c>
      <c r="D9" s="41" t="s">
        <v>102</v>
      </c>
      <c r="E9" s="90">
        <v>27137</v>
      </c>
      <c r="F9" s="62"/>
      <c r="G9" s="36"/>
      <c r="H9" s="36"/>
      <c r="I9" s="36">
        <v>35</v>
      </c>
      <c r="J9" s="41" t="s">
        <v>52</v>
      </c>
      <c r="K9" s="42"/>
      <c r="L9" s="89">
        <v>49.23</v>
      </c>
      <c r="M9" s="43">
        <f t="shared" si="0"/>
        <v>49.23</v>
      </c>
      <c r="N9" s="30"/>
      <c r="O9" s="6"/>
      <c r="P9" s="5"/>
      <c r="Q9" s="20"/>
      <c r="R9" s="20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5.75" customHeight="1" thickTop="1">
      <c r="A10" s="100">
        <v>1</v>
      </c>
      <c r="B10" s="25">
        <v>356</v>
      </c>
      <c r="C10" s="25" t="s">
        <v>40</v>
      </c>
      <c r="D10" s="47" t="s">
        <v>91</v>
      </c>
      <c r="E10" s="91">
        <v>25518</v>
      </c>
      <c r="F10" s="49"/>
      <c r="G10" s="25"/>
      <c r="H10" s="25"/>
      <c r="I10" s="25">
        <v>40</v>
      </c>
      <c r="J10" s="47" t="s">
        <v>92</v>
      </c>
      <c r="K10" s="45"/>
      <c r="L10" s="69">
        <v>45.09</v>
      </c>
      <c r="M10" s="23">
        <f t="shared" si="0"/>
        <v>45.09</v>
      </c>
      <c r="N10" s="30"/>
      <c r="O10" s="6"/>
      <c r="P10" s="5"/>
      <c r="Q10" s="20"/>
      <c r="R10" s="20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6">
        <v>2</v>
      </c>
      <c r="B11" s="7">
        <v>354</v>
      </c>
      <c r="C11" s="7" t="s">
        <v>41</v>
      </c>
      <c r="D11" s="15" t="s">
        <v>96</v>
      </c>
      <c r="E11" s="86">
        <v>25992</v>
      </c>
      <c r="F11" s="24"/>
      <c r="G11" s="7"/>
      <c r="H11" s="7"/>
      <c r="I11" s="7">
        <v>40</v>
      </c>
      <c r="J11" s="15" t="s">
        <v>97</v>
      </c>
      <c r="K11" s="12"/>
      <c r="L11" s="70">
        <v>47.12</v>
      </c>
      <c r="M11" s="21">
        <f t="shared" si="0"/>
        <v>47.12</v>
      </c>
      <c r="N11" s="30"/>
      <c r="O11" s="6"/>
      <c r="P11" s="5"/>
      <c r="Q11" s="20"/>
      <c r="R11" s="20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5.75" customHeight="1" thickBot="1">
      <c r="A12" s="35">
        <v>3</v>
      </c>
      <c r="B12" s="36">
        <v>355</v>
      </c>
      <c r="C12" s="36" t="s">
        <v>40</v>
      </c>
      <c r="D12" s="41" t="s">
        <v>98</v>
      </c>
      <c r="E12" s="90">
        <v>25172</v>
      </c>
      <c r="F12" s="62"/>
      <c r="G12" s="36"/>
      <c r="H12" s="36"/>
      <c r="I12" s="36">
        <v>40</v>
      </c>
      <c r="J12" s="41" t="s">
        <v>97</v>
      </c>
      <c r="K12" s="42"/>
      <c r="L12" s="101">
        <v>48.34</v>
      </c>
      <c r="M12" s="43">
        <f t="shared" si="0"/>
        <v>48.34</v>
      </c>
      <c r="N12" s="30"/>
      <c r="O12" s="6"/>
      <c r="P12" s="5"/>
      <c r="Q12" s="20"/>
      <c r="R12" s="20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5.75" customHeight="1" thickBot="1" thickTop="1">
      <c r="A13" s="92">
        <v>1</v>
      </c>
      <c r="B13" s="93">
        <v>357</v>
      </c>
      <c r="C13" s="93" t="s">
        <v>41</v>
      </c>
      <c r="D13" s="94" t="s">
        <v>93</v>
      </c>
      <c r="E13" s="95">
        <v>24604</v>
      </c>
      <c r="F13" s="96"/>
      <c r="G13" s="93"/>
      <c r="H13" s="93"/>
      <c r="I13" s="93">
        <v>45</v>
      </c>
      <c r="J13" s="94" t="s">
        <v>85</v>
      </c>
      <c r="K13" s="97"/>
      <c r="L13" s="102">
        <v>47.74</v>
      </c>
      <c r="M13" s="99">
        <f t="shared" si="0"/>
        <v>47.74</v>
      </c>
      <c r="N13" s="30"/>
      <c r="O13" s="6"/>
      <c r="P13" s="5"/>
      <c r="Q13" s="20"/>
      <c r="R13" s="20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5.75" customHeight="1" thickTop="1">
      <c r="A14" s="100">
        <v>1</v>
      </c>
      <c r="B14" s="25">
        <v>358</v>
      </c>
      <c r="C14" s="25" t="s">
        <v>40</v>
      </c>
      <c r="D14" s="47" t="s">
        <v>88</v>
      </c>
      <c r="E14" s="91">
        <v>21756</v>
      </c>
      <c r="F14" s="49"/>
      <c r="G14" s="25"/>
      <c r="H14" s="25"/>
      <c r="I14" s="25">
        <v>50</v>
      </c>
      <c r="J14" s="47" t="s">
        <v>89</v>
      </c>
      <c r="K14" s="45"/>
      <c r="L14" s="69">
        <v>47.21</v>
      </c>
      <c r="M14" s="23">
        <f t="shared" si="0"/>
        <v>47.21</v>
      </c>
      <c r="N14" s="30"/>
      <c r="O14" s="6"/>
      <c r="P14" s="5"/>
      <c r="Q14" s="20"/>
      <c r="R14" s="20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6">
        <v>2</v>
      </c>
      <c r="B15" s="7">
        <v>360</v>
      </c>
      <c r="C15" s="7" t="s">
        <v>41</v>
      </c>
      <c r="D15" s="15" t="s">
        <v>90</v>
      </c>
      <c r="E15" s="86">
        <v>22004</v>
      </c>
      <c r="F15" s="24"/>
      <c r="G15" s="7"/>
      <c r="H15" s="7"/>
      <c r="I15" s="7">
        <v>50</v>
      </c>
      <c r="J15" s="15" t="s">
        <v>37</v>
      </c>
      <c r="K15" s="12"/>
      <c r="L15" s="70">
        <v>50.97</v>
      </c>
      <c r="M15" s="21">
        <f t="shared" si="0"/>
        <v>50.97</v>
      </c>
      <c r="N15" s="30"/>
      <c r="O15" s="6"/>
      <c r="P15" s="5"/>
      <c r="Q15" s="20"/>
      <c r="R15" s="20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6">
        <v>3</v>
      </c>
      <c r="B16" s="7">
        <v>362</v>
      </c>
      <c r="C16" s="7" t="s">
        <v>41</v>
      </c>
      <c r="D16" s="17" t="s">
        <v>86</v>
      </c>
      <c r="E16" s="18">
        <v>22085</v>
      </c>
      <c r="F16" s="27"/>
      <c r="G16" s="18"/>
      <c r="H16" s="13"/>
      <c r="I16" s="18">
        <v>50</v>
      </c>
      <c r="J16" s="17" t="s">
        <v>87</v>
      </c>
      <c r="K16" s="12"/>
      <c r="L16" s="70">
        <v>55.82</v>
      </c>
      <c r="M16" s="21">
        <f t="shared" si="0"/>
        <v>55.82</v>
      </c>
      <c r="N16" s="30"/>
      <c r="O16" s="6"/>
      <c r="P16" s="5"/>
      <c r="Q16" s="20"/>
      <c r="R16" s="20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5.75" customHeight="1" thickBot="1">
      <c r="A17" s="35">
        <v>4</v>
      </c>
      <c r="B17" s="36">
        <v>361</v>
      </c>
      <c r="C17" s="36" t="s">
        <v>40</v>
      </c>
      <c r="D17" s="41" t="s">
        <v>84</v>
      </c>
      <c r="E17" s="90">
        <v>22224</v>
      </c>
      <c r="F17" s="62"/>
      <c r="G17" s="36"/>
      <c r="H17" s="36"/>
      <c r="I17" s="36">
        <v>50</v>
      </c>
      <c r="J17" s="41" t="s">
        <v>85</v>
      </c>
      <c r="K17" s="42"/>
      <c r="L17" s="89">
        <v>79.52</v>
      </c>
      <c r="M17" s="43">
        <f t="shared" si="0"/>
        <v>79.52</v>
      </c>
      <c r="N17" s="30"/>
      <c r="O17" s="6"/>
      <c r="P17" s="5"/>
      <c r="Q17" s="20"/>
      <c r="R17" s="20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5.75" customHeight="1" thickBot="1" thickTop="1">
      <c r="A18" s="92">
        <v>1</v>
      </c>
      <c r="B18" s="93">
        <v>363</v>
      </c>
      <c r="C18" s="93" t="s">
        <v>41</v>
      </c>
      <c r="D18" s="103" t="s">
        <v>83</v>
      </c>
      <c r="E18" s="104">
        <v>19872</v>
      </c>
      <c r="F18" s="105"/>
      <c r="G18" s="104"/>
      <c r="H18" s="106"/>
      <c r="I18" s="104">
        <v>55</v>
      </c>
      <c r="J18" s="103" t="s">
        <v>76</v>
      </c>
      <c r="K18" s="97"/>
      <c r="L18" s="102">
        <v>53.31</v>
      </c>
      <c r="M18" s="99">
        <f t="shared" si="0"/>
        <v>53.31</v>
      </c>
      <c r="N18" s="30"/>
      <c r="O18" s="6"/>
      <c r="P18" s="5"/>
      <c r="Q18" s="20"/>
      <c r="R18" s="20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5.75" customHeight="1" thickTop="1">
      <c r="A19" s="100">
        <v>1</v>
      </c>
      <c r="B19" s="25">
        <v>364</v>
      </c>
      <c r="C19" s="25" t="s">
        <v>40</v>
      </c>
      <c r="D19" s="31" t="s">
        <v>78</v>
      </c>
      <c r="E19" s="33">
        <v>17779</v>
      </c>
      <c r="F19" s="32"/>
      <c r="G19" s="33"/>
      <c r="H19" s="28"/>
      <c r="I19" s="33">
        <v>60</v>
      </c>
      <c r="J19" s="31" t="s">
        <v>79</v>
      </c>
      <c r="K19" s="45"/>
      <c r="L19" s="69">
        <v>52.38</v>
      </c>
      <c r="M19" s="23">
        <f t="shared" si="0"/>
        <v>52.38</v>
      </c>
      <c r="N19" s="30"/>
      <c r="O19" s="6"/>
      <c r="P19" s="5"/>
      <c r="Q19" s="20"/>
      <c r="R19" s="20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5.75" customHeight="1">
      <c r="A20" s="6">
        <v>2</v>
      </c>
      <c r="B20" s="7">
        <v>367</v>
      </c>
      <c r="C20" s="7" t="s">
        <v>40</v>
      </c>
      <c r="D20" s="17" t="s">
        <v>75</v>
      </c>
      <c r="E20" s="18">
        <v>17842</v>
      </c>
      <c r="F20" s="27"/>
      <c r="G20" s="18"/>
      <c r="H20" s="13"/>
      <c r="I20" s="18">
        <v>60</v>
      </c>
      <c r="J20" s="17" t="s">
        <v>76</v>
      </c>
      <c r="K20" s="12"/>
      <c r="L20" s="70">
        <v>52.55</v>
      </c>
      <c r="M20" s="21">
        <f t="shared" si="0"/>
        <v>52.55</v>
      </c>
      <c r="N20" s="30"/>
      <c r="O20" s="6"/>
      <c r="P20" s="5"/>
      <c r="Q20" s="20"/>
      <c r="R20" s="20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5.75" customHeight="1">
      <c r="A21" s="6">
        <v>3</v>
      </c>
      <c r="B21" s="7">
        <v>365</v>
      </c>
      <c r="C21" s="7" t="s">
        <v>40</v>
      </c>
      <c r="D21" s="15" t="s">
        <v>82</v>
      </c>
      <c r="E21" s="86">
        <v>19359</v>
      </c>
      <c r="F21" s="24"/>
      <c r="G21" s="7"/>
      <c r="H21" s="7"/>
      <c r="I21" s="7">
        <v>60</v>
      </c>
      <c r="J21" s="15" t="s">
        <v>37</v>
      </c>
      <c r="K21" s="12"/>
      <c r="L21" s="70">
        <v>53.32</v>
      </c>
      <c r="M21" s="21">
        <f t="shared" si="0"/>
        <v>53.32</v>
      </c>
      <c r="N21" s="30"/>
      <c r="O21" s="6"/>
      <c r="P21" s="5"/>
      <c r="Q21" s="20"/>
      <c r="R21" s="20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5.75" customHeight="1" thickBot="1">
      <c r="A22" s="35">
        <v>4</v>
      </c>
      <c r="B22" s="36">
        <v>366</v>
      </c>
      <c r="C22" s="36" t="s">
        <v>41</v>
      </c>
      <c r="D22" s="41" t="s">
        <v>80</v>
      </c>
      <c r="E22" s="90">
        <v>18181</v>
      </c>
      <c r="F22" s="62"/>
      <c r="G22" s="36"/>
      <c r="H22" s="36"/>
      <c r="I22" s="36">
        <v>60</v>
      </c>
      <c r="J22" s="41" t="s">
        <v>81</v>
      </c>
      <c r="K22" s="42"/>
      <c r="L22" s="89">
        <v>61.86</v>
      </c>
      <c r="M22" s="43">
        <f t="shared" si="0"/>
        <v>61.86</v>
      </c>
      <c r="N22" s="30"/>
      <c r="O22" s="6"/>
      <c r="P22" s="5"/>
      <c r="Q22" s="20"/>
      <c r="R22" s="20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5.75" customHeight="1" thickTop="1">
      <c r="A23" s="100">
        <v>1</v>
      </c>
      <c r="B23" s="25">
        <v>368</v>
      </c>
      <c r="C23" s="25" t="s">
        <v>41</v>
      </c>
      <c r="D23" s="31" t="s">
        <v>77</v>
      </c>
      <c r="E23" s="33">
        <v>15917</v>
      </c>
      <c r="F23" s="32"/>
      <c r="G23" s="33"/>
      <c r="H23" s="28"/>
      <c r="I23" s="33">
        <v>65</v>
      </c>
      <c r="J23" s="31" t="s">
        <v>37</v>
      </c>
      <c r="K23" s="45"/>
      <c r="L23" s="69">
        <v>58.86</v>
      </c>
      <c r="M23" s="23">
        <f t="shared" si="0"/>
        <v>58.86</v>
      </c>
      <c r="N23" s="30"/>
      <c r="O23" s="6"/>
      <c r="P23" s="5"/>
      <c r="Q23" s="20"/>
      <c r="R23" s="20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5.75" customHeight="1" thickBot="1">
      <c r="A24" s="35">
        <v>2</v>
      </c>
      <c r="B24" s="36">
        <v>369</v>
      </c>
      <c r="C24" s="36" t="s">
        <v>41</v>
      </c>
      <c r="D24" s="37" t="s">
        <v>73</v>
      </c>
      <c r="E24" s="39">
        <v>16388</v>
      </c>
      <c r="F24" s="38"/>
      <c r="G24" s="39"/>
      <c r="H24" s="40"/>
      <c r="I24" s="39">
        <v>65</v>
      </c>
      <c r="J24" s="37" t="s">
        <v>74</v>
      </c>
      <c r="K24" s="42"/>
      <c r="L24" s="89">
        <v>60.82</v>
      </c>
      <c r="M24" s="43">
        <f t="shared" si="0"/>
        <v>60.82</v>
      </c>
      <c r="N24" s="30"/>
      <c r="O24" s="6"/>
      <c r="P24" s="5"/>
      <c r="Q24" s="20"/>
      <c r="R24" s="20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5.75" customHeight="1" thickTop="1">
      <c r="A25" s="6">
        <v>1</v>
      </c>
      <c r="B25" s="7">
        <v>371</v>
      </c>
      <c r="C25" s="7" t="s">
        <v>40</v>
      </c>
      <c r="D25" s="17" t="s">
        <v>71</v>
      </c>
      <c r="E25" s="87">
        <v>14841</v>
      </c>
      <c r="F25" s="27"/>
      <c r="G25" s="18"/>
      <c r="H25" s="18"/>
      <c r="I25" s="18">
        <v>70</v>
      </c>
      <c r="J25" s="17" t="s">
        <v>72</v>
      </c>
      <c r="K25" s="12"/>
      <c r="L25" s="70">
        <v>59.07</v>
      </c>
      <c r="M25" s="21">
        <f t="shared" si="0"/>
        <v>59.07</v>
      </c>
      <c r="N25" s="30"/>
      <c r="O25" s="6"/>
      <c r="P25" s="5"/>
      <c r="Q25" s="20"/>
      <c r="R25" s="20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8.25" customHeight="1" thickBot="1">
      <c r="A26" s="35"/>
      <c r="B26" s="36"/>
      <c r="C26" s="36"/>
      <c r="D26" s="37"/>
      <c r="E26" s="88"/>
      <c r="F26" s="38"/>
      <c r="G26" s="39"/>
      <c r="H26" s="39"/>
      <c r="I26" s="39"/>
      <c r="J26" s="39"/>
      <c r="K26" s="60"/>
      <c r="L26" s="89"/>
      <c r="M26" s="43"/>
      <c r="N26" s="30"/>
      <c r="O26" s="6"/>
      <c r="P26" s="5"/>
      <c r="Q26" s="20"/>
      <c r="R26" s="20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5.75" customHeight="1" thickTop="1">
      <c r="A27" s="6"/>
      <c r="B27" s="7"/>
      <c r="C27" s="7"/>
      <c r="D27" s="17"/>
      <c r="E27" s="87"/>
      <c r="F27" s="27"/>
      <c r="G27" s="18"/>
      <c r="H27" s="18"/>
      <c r="I27" s="18"/>
      <c r="J27" s="18"/>
      <c r="K27" s="9"/>
      <c r="L27" s="70"/>
      <c r="M27" s="21"/>
      <c r="N27" s="30"/>
      <c r="O27" s="6"/>
      <c r="P27" s="5"/>
      <c r="Q27" s="20"/>
      <c r="R27" s="20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30" spans="1:15" ht="15">
      <c r="A30" s="53"/>
      <c r="B30" s="52" t="s">
        <v>103</v>
      </c>
      <c r="D30" s="52"/>
      <c r="L30" s="71" t="s">
        <v>34</v>
      </c>
      <c r="N30" s="53"/>
      <c r="O30" s="53"/>
    </row>
    <row r="31" spans="1:15" ht="15">
      <c r="A31" s="53"/>
      <c r="B31" s="52" t="s">
        <v>104</v>
      </c>
      <c r="D31" s="52"/>
      <c r="L31" s="71" t="s">
        <v>58</v>
      </c>
      <c r="N31" s="53"/>
      <c r="O31" s="53"/>
    </row>
    <row r="32" spans="1:15" ht="15">
      <c r="A32" s="53"/>
      <c r="C32" s="52"/>
      <c r="L32" s="71" t="s">
        <v>59</v>
      </c>
      <c r="N32" s="53"/>
      <c r="O32" s="53"/>
    </row>
    <row r="33" spans="1:15" ht="15">
      <c r="A33" s="53"/>
      <c r="L33" s="58"/>
      <c r="N33" s="53"/>
      <c r="O33" s="82"/>
    </row>
    <row r="34" spans="1:15" ht="15">
      <c r="A34" s="53"/>
      <c r="B34" s="52"/>
      <c r="C34" s="52"/>
      <c r="E34" s="53"/>
      <c r="F34" s="53"/>
      <c r="G34" s="53"/>
      <c r="H34" s="53"/>
      <c r="I34" s="82"/>
      <c r="J34" s="53"/>
      <c r="K34" s="53"/>
      <c r="L34" s="53"/>
      <c r="M34" s="53"/>
      <c r="N34" s="53"/>
      <c r="O34" s="53"/>
    </row>
    <row r="36" spans="1:15" ht="12.75">
      <c r="A36" s="148" t="s">
        <v>35</v>
      </c>
      <c r="B36" s="148"/>
      <c r="C36" s="148"/>
      <c r="D36" s="148"/>
      <c r="L36" s="112" t="s">
        <v>60</v>
      </c>
      <c r="M36" s="112"/>
      <c r="N36" s="112"/>
      <c r="O36" s="112"/>
    </row>
  </sheetData>
  <sheetProtection/>
  <mergeCells count="6">
    <mergeCell ref="A36:D36"/>
    <mergeCell ref="L4:M4"/>
    <mergeCell ref="A1:N1"/>
    <mergeCell ref="A2:N2"/>
    <mergeCell ref="C4:J4"/>
    <mergeCell ref="A3:D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AK71"/>
  <sheetViews>
    <sheetView view="pageBreakPreview" zoomScale="115" zoomScaleSheetLayoutView="115" zoomScalePageLayoutView="0" workbookViewId="0" topLeftCell="A34">
      <selection activeCell="D61" sqref="D61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1.28125" style="1" customWidth="1"/>
    <col min="5" max="5" width="12.8515625" style="1" hidden="1" customWidth="1"/>
    <col min="6" max="6" width="5.57421875" style="1" hidden="1" customWidth="1"/>
    <col min="7" max="7" width="22.57421875" style="1" hidden="1" customWidth="1"/>
    <col min="8" max="8" width="16.421875" style="1" hidden="1" customWidth="1"/>
    <col min="9" max="9" width="10.7109375" style="58" customWidth="1"/>
    <col min="10" max="10" width="22.8515625" style="1" customWidth="1"/>
    <col min="11" max="11" width="1.57421875" style="1" hidden="1" customWidth="1"/>
    <col min="12" max="12" width="9.00390625" style="1" customWidth="1"/>
    <col min="13" max="13" width="8.7109375" style="58" customWidth="1"/>
    <col min="14" max="14" width="6.421875" style="58" hidden="1" customWidth="1"/>
    <col min="15" max="15" width="7.8515625" style="1" hidden="1" customWidth="1"/>
    <col min="16" max="16" width="4.140625" style="1" customWidth="1"/>
    <col min="17" max="17" width="7.28125" style="1" customWidth="1"/>
    <col min="18" max="18" width="10.140625" style="1" bestFit="1" customWidth="1"/>
    <col min="19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3.25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09"/>
      <c r="O1" s="109"/>
    </row>
    <row r="2" spans="1:15" ht="23.25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10"/>
      <c r="O2" s="110"/>
    </row>
    <row r="3" spans="1:15" ht="19.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D_d1</f>
        <v>05 апреля 2013г.</v>
      </c>
      <c r="K3" s="147"/>
      <c r="L3" s="147"/>
      <c r="M3" s="147"/>
      <c r="N3" s="147"/>
      <c r="O3" s="147"/>
    </row>
    <row r="4" spans="2:37" ht="19.5" customHeight="1">
      <c r="B4" s="16"/>
      <c r="C4" s="157" t="str">
        <f>N_un</f>
        <v>Ветераны (мужчины)</v>
      </c>
      <c r="D4" s="157"/>
      <c r="E4" s="157"/>
      <c r="F4" s="157"/>
      <c r="G4" s="157"/>
      <c r="H4" s="157"/>
      <c r="I4" s="157"/>
      <c r="J4" s="157"/>
      <c r="K4" s="16"/>
      <c r="L4" s="19" t="str">
        <f>const!C12</f>
        <v>1500 метров</v>
      </c>
      <c r="M4" s="57"/>
      <c r="N4" s="57"/>
      <c r="O4" s="16"/>
      <c r="P4" s="3"/>
      <c r="Q4" s="4" t="s">
        <v>30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/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2" t="s">
        <v>7</v>
      </c>
      <c r="N5" s="2" t="s">
        <v>9</v>
      </c>
      <c r="O5" s="2" t="s">
        <v>5</v>
      </c>
      <c r="P5" s="3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6">
        <v>1</v>
      </c>
      <c r="B6" s="7">
        <v>251</v>
      </c>
      <c r="C6" s="7" t="s">
        <v>41</v>
      </c>
      <c r="D6" s="15" t="s">
        <v>198</v>
      </c>
      <c r="E6" s="86">
        <v>30236</v>
      </c>
      <c r="F6" s="24"/>
      <c r="G6" s="7"/>
      <c r="H6" s="7">
        <v>30</v>
      </c>
      <c r="I6" s="7">
        <v>30</v>
      </c>
      <c r="J6" s="15" t="s">
        <v>147</v>
      </c>
      <c r="K6" s="29"/>
      <c r="L6" s="65">
        <f aca="true" t="shared" si="0" ref="L6:L21">(P6*60+Q6)/86400</f>
        <v>0.0013392361111111111</v>
      </c>
      <c r="M6" s="73">
        <f>ROUNDDOWN(L6*86400/3,3)</f>
        <v>38.57</v>
      </c>
      <c r="N6" s="74">
        <f>(L6-L$6)*86400</f>
        <v>0</v>
      </c>
      <c r="O6" s="6"/>
      <c r="P6" s="3">
        <v>1</v>
      </c>
      <c r="Q6" s="20">
        <v>55.71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250</v>
      </c>
      <c r="C7" s="7" t="s">
        <v>40</v>
      </c>
      <c r="D7" s="15" t="s">
        <v>204</v>
      </c>
      <c r="E7" s="86">
        <v>28959</v>
      </c>
      <c r="F7" s="24"/>
      <c r="G7" s="7"/>
      <c r="H7" s="7"/>
      <c r="I7" s="7">
        <v>30</v>
      </c>
      <c r="J7" s="15" t="s">
        <v>205</v>
      </c>
      <c r="K7" s="29"/>
      <c r="L7" s="65">
        <f t="shared" si="0"/>
        <v>0.0015247685185185186</v>
      </c>
      <c r="M7" s="73">
        <f aca="true" t="shared" si="1" ref="M7:M62">ROUNDDOWN(L7*86400/3,3)</f>
        <v>43.913</v>
      </c>
      <c r="N7" s="75"/>
      <c r="O7" s="6"/>
      <c r="P7" s="3">
        <v>2</v>
      </c>
      <c r="Q7" s="20">
        <v>11.74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 thickBot="1">
      <c r="A8" s="35">
        <v>3</v>
      </c>
      <c r="B8" s="36">
        <v>252</v>
      </c>
      <c r="C8" s="36" t="s">
        <v>41</v>
      </c>
      <c r="D8" s="41" t="s">
        <v>201</v>
      </c>
      <c r="E8" s="90">
        <v>29634</v>
      </c>
      <c r="F8" s="62"/>
      <c r="G8" s="36"/>
      <c r="H8" s="36"/>
      <c r="I8" s="36">
        <v>30</v>
      </c>
      <c r="J8" s="41" t="s">
        <v>180</v>
      </c>
      <c r="K8" s="78"/>
      <c r="L8" s="63">
        <f t="shared" si="0"/>
        <v>0.0015807870370370368</v>
      </c>
      <c r="M8" s="83">
        <f t="shared" si="1"/>
        <v>45.526</v>
      </c>
      <c r="N8" s="75"/>
      <c r="O8" s="6"/>
      <c r="P8" s="3">
        <v>2</v>
      </c>
      <c r="Q8" s="20">
        <v>16.58</v>
      </c>
      <c r="R8" s="156" t="s">
        <v>214</v>
      </c>
      <c r="S8" s="156"/>
      <c r="T8" s="156"/>
      <c r="U8" s="156"/>
      <c r="V8" s="156"/>
      <c r="W8" s="156"/>
      <c r="X8" s="15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 thickTop="1">
      <c r="A9" s="100">
        <v>1</v>
      </c>
      <c r="B9" s="25">
        <v>257</v>
      </c>
      <c r="C9" s="25" t="s">
        <v>41</v>
      </c>
      <c r="D9" s="47" t="s">
        <v>197</v>
      </c>
      <c r="E9" s="91">
        <v>27780</v>
      </c>
      <c r="F9" s="49"/>
      <c r="G9" s="25"/>
      <c r="H9" s="25"/>
      <c r="I9" s="25">
        <v>35</v>
      </c>
      <c r="J9" s="47" t="s">
        <v>140</v>
      </c>
      <c r="K9" s="122"/>
      <c r="L9" s="121">
        <f t="shared" si="0"/>
        <v>0.0013148148148148147</v>
      </c>
      <c r="M9" s="123">
        <f t="shared" si="1"/>
        <v>37.866</v>
      </c>
      <c r="N9" s="75"/>
      <c r="O9" s="6"/>
      <c r="P9" s="3">
        <v>1</v>
      </c>
      <c r="Q9" s="20">
        <v>53.6</v>
      </c>
      <c r="R9" s="156"/>
      <c r="S9" s="156"/>
      <c r="T9" s="156"/>
      <c r="U9" s="156"/>
      <c r="V9" s="156"/>
      <c r="W9" s="156"/>
      <c r="X9" s="15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2</v>
      </c>
      <c r="B10" s="7">
        <v>254</v>
      </c>
      <c r="C10" s="7" t="s">
        <v>40</v>
      </c>
      <c r="D10" s="15" t="s">
        <v>219</v>
      </c>
      <c r="E10" s="86">
        <v>27953</v>
      </c>
      <c r="F10" s="24"/>
      <c r="G10" s="7"/>
      <c r="H10" s="7"/>
      <c r="I10" s="7">
        <v>35</v>
      </c>
      <c r="J10" s="15" t="s">
        <v>220</v>
      </c>
      <c r="K10" s="29"/>
      <c r="L10" s="65">
        <f t="shared" si="0"/>
        <v>0.0014122685185185184</v>
      </c>
      <c r="M10" s="73">
        <f t="shared" si="1"/>
        <v>40.673</v>
      </c>
      <c r="N10" s="75"/>
      <c r="O10" s="6"/>
      <c r="P10" s="3">
        <v>2</v>
      </c>
      <c r="Q10" s="20">
        <v>2.02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3</v>
      </c>
      <c r="B11" s="7">
        <v>256</v>
      </c>
      <c r="C11" s="7" t="s">
        <v>40</v>
      </c>
      <c r="D11" s="15" t="s">
        <v>200</v>
      </c>
      <c r="E11" s="86">
        <v>27597</v>
      </c>
      <c r="F11" s="24"/>
      <c r="G11" s="7"/>
      <c r="H11" s="7"/>
      <c r="I11" s="7">
        <v>35</v>
      </c>
      <c r="J11" s="15" t="s">
        <v>37</v>
      </c>
      <c r="K11" s="29"/>
      <c r="L11" s="65">
        <f t="shared" si="0"/>
        <v>0.0015146990740740741</v>
      </c>
      <c r="M11" s="73">
        <f t="shared" si="1"/>
        <v>43.623</v>
      </c>
      <c r="N11" s="75"/>
      <c r="O11" s="6"/>
      <c r="P11" s="3">
        <v>2</v>
      </c>
      <c r="Q11" s="20">
        <v>10.87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3</v>
      </c>
      <c r="B12" s="7">
        <v>255</v>
      </c>
      <c r="C12" s="7" t="s">
        <v>41</v>
      </c>
      <c r="D12" s="15" t="s">
        <v>199</v>
      </c>
      <c r="E12" s="86">
        <v>27928</v>
      </c>
      <c r="F12" s="24"/>
      <c r="G12" s="7"/>
      <c r="H12" s="7"/>
      <c r="I12" s="7">
        <v>35</v>
      </c>
      <c r="J12" s="15" t="s">
        <v>52</v>
      </c>
      <c r="K12" s="29"/>
      <c r="L12" s="65">
        <f t="shared" si="0"/>
        <v>0.0015471064814814813</v>
      </c>
      <c r="M12" s="73">
        <f t="shared" si="1"/>
        <v>44.556</v>
      </c>
      <c r="N12" s="75"/>
      <c r="O12" s="6"/>
      <c r="P12" s="3">
        <v>2</v>
      </c>
      <c r="Q12" s="20">
        <v>13.67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>
      <c r="A13" s="6">
        <v>4</v>
      </c>
      <c r="B13" s="7">
        <v>253</v>
      </c>
      <c r="C13" s="7" t="s">
        <v>41</v>
      </c>
      <c r="D13" s="15" t="s">
        <v>202</v>
      </c>
      <c r="E13" s="86">
        <v>27625</v>
      </c>
      <c r="F13" s="24"/>
      <c r="G13" s="7"/>
      <c r="H13" s="7"/>
      <c r="I13" s="7">
        <v>35</v>
      </c>
      <c r="J13" s="15" t="s">
        <v>203</v>
      </c>
      <c r="K13" s="29"/>
      <c r="L13" s="65">
        <f t="shared" si="0"/>
        <v>0.0016403935185185185</v>
      </c>
      <c r="M13" s="73">
        <f t="shared" si="1"/>
        <v>47.243</v>
      </c>
      <c r="N13" s="75"/>
      <c r="O13" s="6"/>
      <c r="P13" s="3">
        <v>2</v>
      </c>
      <c r="Q13" s="20">
        <v>21.73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 thickBot="1">
      <c r="A14" s="35">
        <v>5</v>
      </c>
      <c r="B14" s="36">
        <v>341</v>
      </c>
      <c r="C14" s="36" t="s">
        <v>41</v>
      </c>
      <c r="D14" s="41" t="s">
        <v>206</v>
      </c>
      <c r="E14" s="90"/>
      <c r="F14" s="62"/>
      <c r="G14" s="36"/>
      <c r="H14" s="36"/>
      <c r="I14" s="36">
        <v>35</v>
      </c>
      <c r="J14" s="41" t="s">
        <v>64</v>
      </c>
      <c r="K14" s="78"/>
      <c r="L14" s="63">
        <f t="shared" si="0"/>
        <v>0.0016894675925925927</v>
      </c>
      <c r="M14" s="83">
        <f t="shared" si="1"/>
        <v>48.656</v>
      </c>
      <c r="N14" s="75"/>
      <c r="O14" s="6"/>
      <c r="P14" s="3">
        <v>2</v>
      </c>
      <c r="Q14" s="20">
        <v>25.97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 thickTop="1">
      <c r="A15" s="100">
        <v>1</v>
      </c>
      <c r="B15" s="25">
        <v>266</v>
      </c>
      <c r="C15" s="25" t="s">
        <v>40</v>
      </c>
      <c r="D15" s="47" t="s">
        <v>186</v>
      </c>
      <c r="E15" s="91">
        <v>25800</v>
      </c>
      <c r="F15" s="49"/>
      <c r="G15" s="25"/>
      <c r="H15" s="25"/>
      <c r="I15" s="25">
        <v>40</v>
      </c>
      <c r="J15" s="47" t="s">
        <v>95</v>
      </c>
      <c r="K15" s="122"/>
      <c r="L15" s="121">
        <f t="shared" si="0"/>
        <v>0.0014434027777777776</v>
      </c>
      <c r="M15" s="123">
        <f t="shared" si="1"/>
        <v>41.57</v>
      </c>
      <c r="N15" s="75"/>
      <c r="O15" s="6"/>
      <c r="P15" s="3">
        <v>2</v>
      </c>
      <c r="Q15" s="20">
        <v>4.71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2</v>
      </c>
      <c r="B16" s="7">
        <v>262</v>
      </c>
      <c r="C16" s="7" t="s">
        <v>40</v>
      </c>
      <c r="D16" s="15" t="s">
        <v>196</v>
      </c>
      <c r="E16" s="86">
        <v>26013</v>
      </c>
      <c r="F16" s="24"/>
      <c r="G16" s="7"/>
      <c r="H16" s="7"/>
      <c r="I16" s="7">
        <v>40</v>
      </c>
      <c r="J16" s="15" t="s">
        <v>158</v>
      </c>
      <c r="K16" s="29"/>
      <c r="L16" s="65">
        <f t="shared" si="0"/>
        <v>0.001445949074074074</v>
      </c>
      <c r="M16" s="73">
        <f t="shared" si="1"/>
        <v>41.643</v>
      </c>
      <c r="N16" s="75"/>
      <c r="O16" s="6"/>
      <c r="P16" s="3">
        <v>2</v>
      </c>
      <c r="Q16" s="20">
        <v>4.93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>
      <c r="A17" s="6">
        <v>3</v>
      </c>
      <c r="B17" s="7">
        <v>271</v>
      </c>
      <c r="C17" s="7" t="s">
        <v>41</v>
      </c>
      <c r="D17" s="15" t="s">
        <v>178</v>
      </c>
      <c r="E17" s="86">
        <v>19391</v>
      </c>
      <c r="F17" s="24"/>
      <c r="G17" s="7"/>
      <c r="H17" s="7"/>
      <c r="I17" s="7">
        <v>40</v>
      </c>
      <c r="J17" s="15" t="s">
        <v>74</v>
      </c>
      <c r="K17" s="29"/>
      <c r="L17" s="65">
        <f t="shared" si="0"/>
        <v>0.0014993055555555554</v>
      </c>
      <c r="M17" s="73">
        <f t="shared" si="1"/>
        <v>43.18</v>
      </c>
      <c r="N17" s="75"/>
      <c r="O17" s="6"/>
      <c r="P17" s="3">
        <v>2</v>
      </c>
      <c r="Q17" s="20">
        <v>9.54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>
      <c r="A18" s="6">
        <v>4</v>
      </c>
      <c r="B18" s="7">
        <v>273</v>
      </c>
      <c r="C18" s="7" t="s">
        <v>41</v>
      </c>
      <c r="D18" s="15" t="s">
        <v>177</v>
      </c>
      <c r="E18" s="86">
        <v>26172</v>
      </c>
      <c r="F18" s="24"/>
      <c r="G18" s="7"/>
      <c r="H18" s="7"/>
      <c r="I18" s="7">
        <v>40</v>
      </c>
      <c r="J18" s="15" t="s">
        <v>87</v>
      </c>
      <c r="K18" s="29"/>
      <c r="L18" s="65">
        <f t="shared" si="0"/>
        <v>0.0015240740740740742</v>
      </c>
      <c r="M18" s="73">
        <f t="shared" si="1"/>
        <v>43.893</v>
      </c>
      <c r="N18" s="75"/>
      <c r="O18" s="6"/>
      <c r="P18" s="3">
        <v>2</v>
      </c>
      <c r="Q18" s="20">
        <v>11.68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>
      <c r="A19" s="6">
        <v>5</v>
      </c>
      <c r="B19" s="7">
        <v>270</v>
      </c>
      <c r="C19" s="7" t="s">
        <v>40</v>
      </c>
      <c r="D19" s="15" t="s">
        <v>179</v>
      </c>
      <c r="E19" s="86">
        <v>25546</v>
      </c>
      <c r="F19" s="24"/>
      <c r="G19" s="7"/>
      <c r="H19" s="7"/>
      <c r="I19" s="7">
        <v>40</v>
      </c>
      <c r="J19" s="15" t="s">
        <v>180</v>
      </c>
      <c r="K19" s="29"/>
      <c r="L19" s="65">
        <f t="shared" si="0"/>
        <v>0.0016215277777777777</v>
      </c>
      <c r="M19" s="73">
        <f t="shared" si="1"/>
        <v>46.7</v>
      </c>
      <c r="N19" s="75"/>
      <c r="O19" s="6"/>
      <c r="P19" s="3">
        <v>2</v>
      </c>
      <c r="Q19" s="20">
        <v>20.1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6</v>
      </c>
      <c r="B20" s="7">
        <v>260</v>
      </c>
      <c r="C20" s="7" t="s">
        <v>40</v>
      </c>
      <c r="D20" s="15" t="s">
        <v>195</v>
      </c>
      <c r="E20" s="86">
        <v>25545</v>
      </c>
      <c r="F20" s="24"/>
      <c r="G20" s="7"/>
      <c r="H20" s="7"/>
      <c r="I20" s="7">
        <v>40</v>
      </c>
      <c r="J20" s="15" t="s">
        <v>134</v>
      </c>
      <c r="K20" s="29"/>
      <c r="L20" s="65">
        <f t="shared" si="0"/>
        <v>0.0016383101851851854</v>
      </c>
      <c r="M20" s="73">
        <f t="shared" si="1"/>
        <v>47.183</v>
      </c>
      <c r="N20" s="75"/>
      <c r="O20" s="6"/>
      <c r="P20" s="3">
        <v>2</v>
      </c>
      <c r="Q20" s="20">
        <v>21.55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>
        <v>7</v>
      </c>
      <c r="B21" s="7">
        <v>265</v>
      </c>
      <c r="C21" s="7" t="s">
        <v>41</v>
      </c>
      <c r="D21" s="15" t="s">
        <v>190</v>
      </c>
      <c r="E21" s="86">
        <v>26811</v>
      </c>
      <c r="F21" s="24"/>
      <c r="G21" s="7"/>
      <c r="H21" s="7"/>
      <c r="I21" s="7">
        <v>40</v>
      </c>
      <c r="J21" s="15" t="s">
        <v>37</v>
      </c>
      <c r="K21" s="29"/>
      <c r="L21" s="65">
        <f t="shared" si="0"/>
        <v>0.0016423611111111111</v>
      </c>
      <c r="M21" s="73">
        <f t="shared" si="1"/>
        <v>47.3</v>
      </c>
      <c r="N21" s="75"/>
      <c r="O21" s="6"/>
      <c r="P21" s="3">
        <v>2</v>
      </c>
      <c r="Q21" s="20">
        <v>21.9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 thickBot="1">
      <c r="A22" s="35"/>
      <c r="B22" s="36">
        <v>259</v>
      </c>
      <c r="C22" s="36" t="s">
        <v>41</v>
      </c>
      <c r="D22" s="41" t="s">
        <v>191</v>
      </c>
      <c r="E22" s="90">
        <v>25029</v>
      </c>
      <c r="F22" s="62"/>
      <c r="G22" s="36"/>
      <c r="H22" s="36"/>
      <c r="I22" s="36">
        <v>40</v>
      </c>
      <c r="J22" s="41" t="s">
        <v>192</v>
      </c>
      <c r="K22" s="78"/>
      <c r="L22" s="63" t="s">
        <v>49</v>
      </c>
      <c r="M22" s="83"/>
      <c r="N22" s="75"/>
      <c r="O22" s="6"/>
      <c r="P22" s="3"/>
      <c r="Q22" s="20"/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 thickTop="1">
      <c r="A23" s="100">
        <v>1</v>
      </c>
      <c r="B23" s="25">
        <v>343</v>
      </c>
      <c r="C23" s="25" t="s">
        <v>40</v>
      </c>
      <c r="D23" s="47" t="s">
        <v>153</v>
      </c>
      <c r="E23" s="91"/>
      <c r="F23" s="49"/>
      <c r="G23" s="25"/>
      <c r="H23" s="25"/>
      <c r="I23" s="25">
        <v>45</v>
      </c>
      <c r="J23" s="47" t="s">
        <v>100</v>
      </c>
      <c r="K23" s="122"/>
      <c r="L23" s="121">
        <f aca="true" t="shared" si="2" ref="L23:L30">(P23*60+Q23)/86400</f>
        <v>0.001365277777777778</v>
      </c>
      <c r="M23" s="123">
        <f t="shared" si="1"/>
        <v>39.32</v>
      </c>
      <c r="N23" s="75">
        <f>(L23-L$6)*86400</f>
        <v>2.2500000000000147</v>
      </c>
      <c r="O23" s="6"/>
      <c r="P23" s="3">
        <v>1</v>
      </c>
      <c r="Q23" s="20">
        <v>57.96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>
      <c r="A24" s="6">
        <v>2</v>
      </c>
      <c r="B24" s="7">
        <v>276</v>
      </c>
      <c r="C24" s="7" t="s">
        <v>41</v>
      </c>
      <c r="D24" s="15" t="s">
        <v>172</v>
      </c>
      <c r="E24" s="86">
        <v>23748</v>
      </c>
      <c r="F24" s="24"/>
      <c r="G24" s="7"/>
      <c r="H24" s="7"/>
      <c r="I24" s="7">
        <v>45</v>
      </c>
      <c r="J24" s="15" t="s">
        <v>134</v>
      </c>
      <c r="K24" s="29"/>
      <c r="L24" s="65">
        <f t="shared" si="2"/>
        <v>0.0013829861111111113</v>
      </c>
      <c r="M24" s="73">
        <f t="shared" si="1"/>
        <v>39.83</v>
      </c>
      <c r="N24" s="75"/>
      <c r="O24" s="6"/>
      <c r="P24" s="3">
        <v>1</v>
      </c>
      <c r="Q24" s="20">
        <v>59.49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>
      <c r="A25" s="6">
        <v>3</v>
      </c>
      <c r="B25" s="7">
        <v>285</v>
      </c>
      <c r="C25" s="7" t="s">
        <v>40</v>
      </c>
      <c r="D25" s="15" t="s">
        <v>221</v>
      </c>
      <c r="E25" s="86"/>
      <c r="F25" s="24"/>
      <c r="G25" s="7"/>
      <c r="H25" s="7"/>
      <c r="I25" s="7">
        <v>45</v>
      </c>
      <c r="J25" s="15" t="s">
        <v>52</v>
      </c>
      <c r="K25" s="29"/>
      <c r="L25" s="65">
        <f t="shared" si="2"/>
        <v>0.001498611111111111</v>
      </c>
      <c r="M25" s="73">
        <f t="shared" si="1"/>
        <v>43.16</v>
      </c>
      <c r="N25" s="75">
        <f>(L25-L$6)*86400</f>
        <v>13.769999999999982</v>
      </c>
      <c r="O25" s="6"/>
      <c r="P25" s="3">
        <v>2</v>
      </c>
      <c r="Q25" s="20">
        <v>9.48</v>
      </c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>
        <v>4</v>
      </c>
      <c r="B26" s="7">
        <v>278</v>
      </c>
      <c r="C26" s="7" t="s">
        <v>40</v>
      </c>
      <c r="D26" s="15" t="s">
        <v>174</v>
      </c>
      <c r="E26" s="86">
        <v>23541</v>
      </c>
      <c r="F26" s="24"/>
      <c r="G26" s="7"/>
      <c r="H26" s="7"/>
      <c r="I26" s="7">
        <v>45</v>
      </c>
      <c r="J26" s="15" t="s">
        <v>89</v>
      </c>
      <c r="K26" s="29"/>
      <c r="L26" s="65">
        <f t="shared" si="2"/>
        <v>0.0015873842592592593</v>
      </c>
      <c r="M26" s="73">
        <f t="shared" si="1"/>
        <v>45.716</v>
      </c>
      <c r="N26" s="75"/>
      <c r="O26" s="6"/>
      <c r="P26" s="3">
        <v>2</v>
      </c>
      <c r="Q26" s="20">
        <v>17.15</v>
      </c>
      <c r="R26" s="20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6.5" customHeight="1">
      <c r="A27" s="6">
        <v>5</v>
      </c>
      <c r="B27" s="7">
        <v>286</v>
      </c>
      <c r="C27" s="7" t="s">
        <v>40</v>
      </c>
      <c r="D27" s="15" t="s">
        <v>167</v>
      </c>
      <c r="E27" s="86">
        <v>24770</v>
      </c>
      <c r="F27" s="24"/>
      <c r="G27" s="7"/>
      <c r="H27" s="7"/>
      <c r="I27" s="7">
        <v>45</v>
      </c>
      <c r="J27" s="15" t="s">
        <v>52</v>
      </c>
      <c r="K27" s="29"/>
      <c r="L27" s="65">
        <f t="shared" si="2"/>
        <v>0.0016237268518518517</v>
      </c>
      <c r="M27" s="73">
        <f t="shared" si="1"/>
        <v>46.763</v>
      </c>
      <c r="N27" s="75"/>
      <c r="O27" s="6"/>
      <c r="P27" s="3">
        <v>2</v>
      </c>
      <c r="Q27" s="20">
        <v>20.29</v>
      </c>
      <c r="R27" s="20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customHeight="1">
      <c r="A28" s="6">
        <v>6</v>
      </c>
      <c r="B28" s="7">
        <v>280</v>
      </c>
      <c r="C28" s="7" t="s">
        <v>40</v>
      </c>
      <c r="D28" s="15" t="s">
        <v>170</v>
      </c>
      <c r="E28" s="86">
        <v>23902</v>
      </c>
      <c r="F28" s="24"/>
      <c r="G28" s="7"/>
      <c r="H28" s="7"/>
      <c r="I28" s="7">
        <v>45</v>
      </c>
      <c r="J28" s="15" t="s">
        <v>132</v>
      </c>
      <c r="K28" s="29"/>
      <c r="L28" s="65">
        <f t="shared" si="2"/>
        <v>0.0016479166666666667</v>
      </c>
      <c r="M28" s="73">
        <f t="shared" si="1"/>
        <v>47.46</v>
      </c>
      <c r="N28" s="75"/>
      <c r="O28" s="6"/>
      <c r="P28" s="3">
        <v>2</v>
      </c>
      <c r="Q28" s="20">
        <v>22.38</v>
      </c>
      <c r="R28" s="20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6.5" customHeight="1">
      <c r="A29" s="6">
        <v>7</v>
      </c>
      <c r="B29" s="7">
        <v>284</v>
      </c>
      <c r="C29" s="7" t="s">
        <v>41</v>
      </c>
      <c r="D29" s="15" t="s">
        <v>168</v>
      </c>
      <c r="E29" s="86">
        <v>23488</v>
      </c>
      <c r="F29" s="24"/>
      <c r="G29" s="7"/>
      <c r="H29" s="7"/>
      <c r="I29" s="7">
        <v>45</v>
      </c>
      <c r="J29" s="15" t="s">
        <v>63</v>
      </c>
      <c r="K29" s="29"/>
      <c r="L29" s="65">
        <f t="shared" si="2"/>
        <v>0.0017017361111111111</v>
      </c>
      <c r="M29" s="73">
        <f t="shared" si="1"/>
        <v>49.01</v>
      </c>
      <c r="N29" s="75"/>
      <c r="O29" s="6"/>
      <c r="P29" s="3">
        <v>2</v>
      </c>
      <c r="Q29" s="20">
        <v>27.03</v>
      </c>
      <c r="R29" s="20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6.5" customHeight="1">
      <c r="A30" s="6">
        <v>8</v>
      </c>
      <c r="B30" s="7">
        <v>287</v>
      </c>
      <c r="C30" s="7" t="s">
        <v>40</v>
      </c>
      <c r="D30" s="15" t="s">
        <v>218</v>
      </c>
      <c r="E30" s="86">
        <v>1966</v>
      </c>
      <c r="F30" s="24"/>
      <c r="G30" s="7"/>
      <c r="H30" s="7"/>
      <c r="I30" s="7">
        <v>45</v>
      </c>
      <c r="J30" s="15" t="s">
        <v>180</v>
      </c>
      <c r="K30" s="29"/>
      <c r="L30" s="65">
        <f t="shared" si="2"/>
        <v>0.0017627314814814817</v>
      </c>
      <c r="M30" s="73">
        <f t="shared" si="1"/>
        <v>50.766</v>
      </c>
      <c r="N30" s="75">
        <f>(L30-L$6)*86400</f>
        <v>36.59000000000001</v>
      </c>
      <c r="O30" s="6"/>
      <c r="P30" s="3">
        <v>2</v>
      </c>
      <c r="Q30" s="20">
        <v>32.3</v>
      </c>
      <c r="R30" s="20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6.5" customHeight="1" thickBot="1">
      <c r="A31" s="35"/>
      <c r="B31" s="36">
        <v>288</v>
      </c>
      <c r="C31" s="36" t="s">
        <v>41</v>
      </c>
      <c r="D31" s="41" t="s">
        <v>164</v>
      </c>
      <c r="E31" s="90">
        <v>24698</v>
      </c>
      <c r="F31" s="62"/>
      <c r="G31" s="36"/>
      <c r="H31" s="36"/>
      <c r="I31" s="36">
        <v>45</v>
      </c>
      <c r="J31" s="41" t="s">
        <v>165</v>
      </c>
      <c r="K31" s="78"/>
      <c r="L31" s="63" t="s">
        <v>49</v>
      </c>
      <c r="M31" s="83"/>
      <c r="N31" s="75"/>
      <c r="O31" s="6"/>
      <c r="P31" s="3"/>
      <c r="Q31" s="20"/>
      <c r="R31" s="20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6.5" customHeight="1" thickTop="1">
      <c r="A32" s="100">
        <v>1</v>
      </c>
      <c r="B32" s="25">
        <v>297</v>
      </c>
      <c r="C32" s="25" t="s">
        <v>40</v>
      </c>
      <c r="D32" s="47" t="s">
        <v>156</v>
      </c>
      <c r="E32" s="91">
        <v>22572</v>
      </c>
      <c r="F32" s="49"/>
      <c r="G32" s="25"/>
      <c r="H32" s="25"/>
      <c r="I32" s="25">
        <v>50</v>
      </c>
      <c r="J32" s="47" t="s">
        <v>52</v>
      </c>
      <c r="K32" s="122"/>
      <c r="L32" s="121">
        <f aca="true" t="shared" si="3" ref="L32:L62">(P32*60+Q32)/86400</f>
        <v>0.0014137731481481482</v>
      </c>
      <c r="M32" s="123">
        <f t="shared" si="1"/>
        <v>40.716</v>
      </c>
      <c r="N32" s="75">
        <f aca="true" t="shared" si="4" ref="N32:N63">(L32-L$6)*86400</f>
        <v>6.439999999999999</v>
      </c>
      <c r="O32" s="6"/>
      <c r="P32" s="3">
        <v>2</v>
      </c>
      <c r="Q32" s="20">
        <v>2.15</v>
      </c>
      <c r="R32" s="20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6.5" customHeight="1">
      <c r="A33" s="6">
        <v>2</v>
      </c>
      <c r="B33" s="7">
        <v>289</v>
      </c>
      <c r="C33" s="7" t="s">
        <v>41</v>
      </c>
      <c r="D33" s="15" t="s">
        <v>166</v>
      </c>
      <c r="E33" s="86">
        <v>23064</v>
      </c>
      <c r="F33" s="24"/>
      <c r="G33" s="7"/>
      <c r="H33" s="7"/>
      <c r="I33" s="7">
        <v>50</v>
      </c>
      <c r="J33" s="15" t="s">
        <v>134</v>
      </c>
      <c r="K33" s="29"/>
      <c r="L33" s="65">
        <f t="shared" si="3"/>
        <v>0.0015587962962962964</v>
      </c>
      <c r="M33" s="73">
        <f t="shared" si="1"/>
        <v>44.893</v>
      </c>
      <c r="N33" s="75">
        <f t="shared" si="4"/>
        <v>18.970000000000006</v>
      </c>
      <c r="O33" s="6"/>
      <c r="P33" s="3">
        <v>2</v>
      </c>
      <c r="Q33" s="20">
        <v>14.68</v>
      </c>
      <c r="R33" s="20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6.5" customHeight="1">
      <c r="A34" s="6">
        <v>3</v>
      </c>
      <c r="B34" s="7">
        <v>299</v>
      </c>
      <c r="C34" s="7" t="s">
        <v>40</v>
      </c>
      <c r="D34" s="15" t="s">
        <v>149</v>
      </c>
      <c r="E34" s="86">
        <v>21863</v>
      </c>
      <c r="F34" s="24"/>
      <c r="G34" s="7"/>
      <c r="H34" s="7"/>
      <c r="I34" s="7">
        <v>50</v>
      </c>
      <c r="J34" s="15" t="s">
        <v>52</v>
      </c>
      <c r="K34" s="29"/>
      <c r="L34" s="65">
        <f t="shared" si="3"/>
        <v>0.001605787037037037</v>
      </c>
      <c r="M34" s="73">
        <f t="shared" si="1"/>
        <v>46.246</v>
      </c>
      <c r="N34" s="75">
        <f t="shared" si="4"/>
        <v>23.03</v>
      </c>
      <c r="O34" s="6"/>
      <c r="P34" s="3">
        <v>2</v>
      </c>
      <c r="Q34" s="20">
        <v>18.74</v>
      </c>
      <c r="R34" s="20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6.5" customHeight="1">
      <c r="A35" s="6">
        <v>4</v>
      </c>
      <c r="B35" s="7">
        <v>293</v>
      </c>
      <c r="C35" s="7" t="s">
        <v>41</v>
      </c>
      <c r="D35" s="15" t="s">
        <v>159</v>
      </c>
      <c r="E35" s="86">
        <v>22614</v>
      </c>
      <c r="F35" s="24"/>
      <c r="G35" s="7"/>
      <c r="H35" s="7"/>
      <c r="I35" s="7">
        <v>50</v>
      </c>
      <c r="J35" s="15" t="s">
        <v>89</v>
      </c>
      <c r="K35" s="29"/>
      <c r="L35" s="65">
        <f t="shared" si="3"/>
        <v>0.0016396990740740742</v>
      </c>
      <c r="M35" s="73">
        <f t="shared" si="1"/>
        <v>47.223</v>
      </c>
      <c r="N35" s="75">
        <f t="shared" si="4"/>
        <v>25.96000000000001</v>
      </c>
      <c r="O35" s="6"/>
      <c r="P35" s="3">
        <v>2</v>
      </c>
      <c r="Q35" s="20">
        <v>21.67</v>
      </c>
      <c r="R35" s="20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6.5" customHeight="1">
      <c r="A36" s="6">
        <v>5</v>
      </c>
      <c r="B36" s="7">
        <v>292</v>
      </c>
      <c r="C36" s="7" t="s">
        <v>41</v>
      </c>
      <c r="D36" s="15" t="s">
        <v>161</v>
      </c>
      <c r="E36" s="86">
        <v>22691</v>
      </c>
      <c r="F36" s="24"/>
      <c r="G36" s="7"/>
      <c r="H36" s="7"/>
      <c r="I36" s="7">
        <v>50</v>
      </c>
      <c r="J36" s="15" t="s">
        <v>158</v>
      </c>
      <c r="K36" s="29"/>
      <c r="L36" s="65">
        <f t="shared" si="3"/>
        <v>0.00170625</v>
      </c>
      <c r="M36" s="73">
        <f t="shared" si="1"/>
        <v>49.14</v>
      </c>
      <c r="N36" s="75">
        <f t="shared" si="4"/>
        <v>31.710000000000004</v>
      </c>
      <c r="O36" s="6"/>
      <c r="P36" s="3">
        <v>2</v>
      </c>
      <c r="Q36" s="20">
        <v>27.42</v>
      </c>
      <c r="R36" s="20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6.5" customHeight="1">
      <c r="A37" s="6">
        <v>6</v>
      </c>
      <c r="B37" s="7">
        <v>298</v>
      </c>
      <c r="C37" s="7" t="s">
        <v>41</v>
      </c>
      <c r="D37" s="15" t="s">
        <v>151</v>
      </c>
      <c r="E37" s="86">
        <v>22420</v>
      </c>
      <c r="F37" s="24"/>
      <c r="G37" s="7"/>
      <c r="H37" s="7"/>
      <c r="I37" s="7">
        <v>50</v>
      </c>
      <c r="J37" s="15" t="s">
        <v>52</v>
      </c>
      <c r="K37" s="29"/>
      <c r="L37" s="65">
        <f t="shared" si="3"/>
        <v>0.0017429398148148148</v>
      </c>
      <c r="M37" s="73">
        <f t="shared" si="1"/>
        <v>50.196</v>
      </c>
      <c r="N37" s="75">
        <f t="shared" si="4"/>
        <v>34.879999999999995</v>
      </c>
      <c r="O37" s="6"/>
      <c r="P37" s="3">
        <v>2</v>
      </c>
      <c r="Q37" s="20">
        <v>30.59</v>
      </c>
      <c r="R37" s="20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6.5" customHeight="1">
      <c r="A38" s="6">
        <v>7</v>
      </c>
      <c r="B38" s="7">
        <v>291</v>
      </c>
      <c r="C38" s="7" t="s">
        <v>40</v>
      </c>
      <c r="D38" s="15" t="s">
        <v>157</v>
      </c>
      <c r="E38" s="86">
        <v>22444</v>
      </c>
      <c r="F38" s="24"/>
      <c r="G38" s="7"/>
      <c r="H38" s="7"/>
      <c r="I38" s="7">
        <v>50</v>
      </c>
      <c r="J38" s="15" t="s">
        <v>158</v>
      </c>
      <c r="K38" s="29"/>
      <c r="L38" s="65">
        <f t="shared" si="3"/>
        <v>0.0017625</v>
      </c>
      <c r="M38" s="73">
        <f t="shared" si="1"/>
        <v>50.76</v>
      </c>
      <c r="N38" s="75">
        <f t="shared" si="4"/>
        <v>36.56999999999999</v>
      </c>
      <c r="O38" s="6"/>
      <c r="P38" s="3">
        <v>2</v>
      </c>
      <c r="Q38" s="20">
        <v>32.28</v>
      </c>
      <c r="R38" s="20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6.5" customHeight="1">
      <c r="A39" s="6">
        <v>8</v>
      </c>
      <c r="B39" s="7">
        <v>302</v>
      </c>
      <c r="C39" s="7" t="s">
        <v>41</v>
      </c>
      <c r="D39" s="15" t="s">
        <v>216</v>
      </c>
      <c r="E39" s="86">
        <v>22259</v>
      </c>
      <c r="F39" s="24"/>
      <c r="G39" s="7"/>
      <c r="H39" s="7"/>
      <c r="I39" s="7">
        <v>50</v>
      </c>
      <c r="J39" s="15" t="s">
        <v>147</v>
      </c>
      <c r="K39" s="29"/>
      <c r="L39" s="65">
        <f t="shared" si="3"/>
        <v>0.001765277777777778</v>
      </c>
      <c r="M39" s="73">
        <f t="shared" si="1"/>
        <v>50.84</v>
      </c>
      <c r="N39" s="75">
        <f t="shared" si="4"/>
        <v>36.81000000000001</v>
      </c>
      <c r="O39" s="6"/>
      <c r="P39" s="3">
        <v>2</v>
      </c>
      <c r="Q39" s="20">
        <v>32.52</v>
      </c>
      <c r="R39" s="20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6.5" customHeight="1" thickBot="1">
      <c r="A40" s="35">
        <v>9</v>
      </c>
      <c r="B40" s="36">
        <v>295</v>
      </c>
      <c r="C40" s="36" t="s">
        <v>40</v>
      </c>
      <c r="D40" s="41" t="s">
        <v>217</v>
      </c>
      <c r="E40" s="90">
        <v>23039</v>
      </c>
      <c r="F40" s="62"/>
      <c r="G40" s="36"/>
      <c r="H40" s="36"/>
      <c r="I40" s="36">
        <v>50</v>
      </c>
      <c r="J40" s="41" t="s">
        <v>100</v>
      </c>
      <c r="K40" s="78"/>
      <c r="L40" s="63">
        <f t="shared" si="3"/>
        <v>0.0018458333333333332</v>
      </c>
      <c r="M40" s="83">
        <f t="shared" si="1"/>
        <v>53.16</v>
      </c>
      <c r="N40" s="75">
        <f t="shared" si="4"/>
        <v>43.76999999999999</v>
      </c>
      <c r="O40" s="6"/>
      <c r="P40" s="3">
        <v>2</v>
      </c>
      <c r="Q40" s="20">
        <v>39.48</v>
      </c>
      <c r="R40" s="20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6.5" customHeight="1" thickTop="1">
      <c r="A41" s="100">
        <v>1</v>
      </c>
      <c r="B41" s="25">
        <v>303</v>
      </c>
      <c r="C41" s="25" t="s">
        <v>40</v>
      </c>
      <c r="D41" s="47" t="s">
        <v>143</v>
      </c>
      <c r="E41" s="91">
        <v>21064</v>
      </c>
      <c r="F41" s="49"/>
      <c r="G41" s="25"/>
      <c r="H41" s="25"/>
      <c r="I41" s="25">
        <v>55</v>
      </c>
      <c r="J41" s="47" t="s">
        <v>134</v>
      </c>
      <c r="K41" s="122"/>
      <c r="L41" s="121">
        <f t="shared" si="3"/>
        <v>0.0015542824074074072</v>
      </c>
      <c r="M41" s="123">
        <f t="shared" si="1"/>
        <v>44.763</v>
      </c>
      <c r="N41" s="75">
        <f t="shared" si="4"/>
        <v>18.57999999999998</v>
      </c>
      <c r="O41" s="6"/>
      <c r="P41" s="3">
        <v>2</v>
      </c>
      <c r="Q41" s="20">
        <v>14.29</v>
      </c>
      <c r="R41" s="20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6.5" customHeight="1">
      <c r="A42" s="6">
        <v>2</v>
      </c>
      <c r="B42" s="7">
        <v>304</v>
      </c>
      <c r="C42" s="7" t="s">
        <v>41</v>
      </c>
      <c r="D42" s="15" t="s">
        <v>144</v>
      </c>
      <c r="E42" s="86">
        <v>20552</v>
      </c>
      <c r="F42" s="24"/>
      <c r="G42" s="7"/>
      <c r="H42" s="7"/>
      <c r="I42" s="7">
        <v>55</v>
      </c>
      <c r="J42" s="15" t="s">
        <v>115</v>
      </c>
      <c r="K42" s="29"/>
      <c r="L42" s="65">
        <f t="shared" si="3"/>
        <v>0.0015591435185185185</v>
      </c>
      <c r="M42" s="73">
        <f t="shared" si="1"/>
        <v>44.903</v>
      </c>
      <c r="N42" s="75">
        <f t="shared" si="4"/>
        <v>18.999999999999996</v>
      </c>
      <c r="O42" s="6"/>
      <c r="P42" s="3">
        <v>2</v>
      </c>
      <c r="Q42" s="20">
        <v>14.71</v>
      </c>
      <c r="R42" s="20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6.5" customHeight="1" thickBot="1">
      <c r="A43" s="35">
        <v>3</v>
      </c>
      <c r="B43" s="36">
        <v>307</v>
      </c>
      <c r="C43" s="36" t="s">
        <v>40</v>
      </c>
      <c r="D43" s="41" t="s">
        <v>139</v>
      </c>
      <c r="E43" s="90">
        <v>20034</v>
      </c>
      <c r="F43" s="62"/>
      <c r="G43" s="36"/>
      <c r="H43" s="36"/>
      <c r="I43" s="36">
        <v>55</v>
      </c>
      <c r="J43" s="41" t="s">
        <v>140</v>
      </c>
      <c r="K43" s="78"/>
      <c r="L43" s="63">
        <f t="shared" si="3"/>
        <v>0.001592361111111111</v>
      </c>
      <c r="M43" s="83">
        <f t="shared" si="1"/>
        <v>45.86</v>
      </c>
      <c r="N43" s="75">
        <f t="shared" si="4"/>
        <v>21.86999999999999</v>
      </c>
      <c r="O43" s="6"/>
      <c r="P43" s="3">
        <v>2</v>
      </c>
      <c r="Q43" s="20">
        <v>17.58</v>
      </c>
      <c r="R43" s="20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6.5" customHeight="1" thickTop="1">
      <c r="A44" s="100">
        <v>1</v>
      </c>
      <c r="B44" s="25">
        <v>317</v>
      </c>
      <c r="C44" s="25" t="s">
        <v>40</v>
      </c>
      <c r="D44" s="47" t="s">
        <v>126</v>
      </c>
      <c r="E44" s="91">
        <v>18102</v>
      </c>
      <c r="F44" s="49"/>
      <c r="G44" s="25"/>
      <c r="H44" s="25"/>
      <c r="I44" s="25">
        <v>60</v>
      </c>
      <c r="J44" s="47" t="s">
        <v>95</v>
      </c>
      <c r="K44" s="122"/>
      <c r="L44" s="121">
        <f t="shared" si="3"/>
        <v>0.0015515046296296297</v>
      </c>
      <c r="M44" s="123">
        <f t="shared" si="1"/>
        <v>44.683</v>
      </c>
      <c r="N44" s="75">
        <f t="shared" si="4"/>
        <v>18.34</v>
      </c>
      <c r="O44" s="6"/>
      <c r="P44" s="3">
        <v>2</v>
      </c>
      <c r="Q44" s="20">
        <v>14.05</v>
      </c>
      <c r="R44" s="20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6.5" customHeight="1">
      <c r="A45" s="6">
        <v>2</v>
      </c>
      <c r="B45" s="7">
        <v>314</v>
      </c>
      <c r="C45" s="7" t="s">
        <v>40</v>
      </c>
      <c r="D45" s="15" t="s">
        <v>127</v>
      </c>
      <c r="E45" s="86">
        <v>18390</v>
      </c>
      <c r="F45" s="24"/>
      <c r="G45" s="7"/>
      <c r="H45" s="7"/>
      <c r="I45" s="7">
        <v>60</v>
      </c>
      <c r="J45" s="15" t="s">
        <v>128</v>
      </c>
      <c r="K45" s="29"/>
      <c r="L45" s="65">
        <f t="shared" si="3"/>
        <v>0.0016385416666666666</v>
      </c>
      <c r="M45" s="73">
        <f t="shared" si="1"/>
        <v>47.19</v>
      </c>
      <c r="N45" s="75">
        <f t="shared" si="4"/>
        <v>25.859999999999992</v>
      </c>
      <c r="O45" s="6"/>
      <c r="P45" s="3">
        <v>2</v>
      </c>
      <c r="Q45" s="20">
        <v>21.57</v>
      </c>
      <c r="R45" s="20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6.5" customHeight="1">
      <c r="A46" s="6">
        <v>3</v>
      </c>
      <c r="B46" s="7">
        <v>316</v>
      </c>
      <c r="C46" s="7" t="s">
        <v>41</v>
      </c>
      <c r="D46" s="15" t="s">
        <v>125</v>
      </c>
      <c r="E46" s="86">
        <v>18614</v>
      </c>
      <c r="F46" s="24"/>
      <c r="G46" s="7"/>
      <c r="H46" s="7"/>
      <c r="I46" s="7">
        <v>60</v>
      </c>
      <c r="J46" s="15" t="s">
        <v>37</v>
      </c>
      <c r="K46" s="29"/>
      <c r="L46" s="65">
        <f t="shared" si="3"/>
        <v>0.0016991898148148148</v>
      </c>
      <c r="M46" s="73">
        <f t="shared" si="1"/>
        <v>48.936</v>
      </c>
      <c r="N46" s="75">
        <f t="shared" si="4"/>
        <v>31.099999999999998</v>
      </c>
      <c r="O46" s="6"/>
      <c r="P46" s="3">
        <v>2</v>
      </c>
      <c r="Q46" s="20">
        <v>26.81</v>
      </c>
      <c r="R46" s="20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6.5" customHeight="1" thickBot="1">
      <c r="A47" s="35">
        <v>4</v>
      </c>
      <c r="B47" s="36">
        <v>312</v>
      </c>
      <c r="C47" s="36" t="s">
        <v>41</v>
      </c>
      <c r="D47" s="41" t="s">
        <v>131</v>
      </c>
      <c r="E47" s="90">
        <v>17840</v>
      </c>
      <c r="F47" s="62"/>
      <c r="G47" s="36"/>
      <c r="H47" s="36"/>
      <c r="I47" s="36">
        <v>60</v>
      </c>
      <c r="J47" s="41" t="s">
        <v>132</v>
      </c>
      <c r="K47" s="78"/>
      <c r="L47" s="63">
        <f t="shared" si="3"/>
        <v>0.001845138888888889</v>
      </c>
      <c r="M47" s="83">
        <f t="shared" si="1"/>
        <v>53.14</v>
      </c>
      <c r="N47" s="75">
        <f t="shared" si="4"/>
        <v>43.71000000000001</v>
      </c>
      <c r="O47" s="6"/>
      <c r="P47" s="3">
        <v>2</v>
      </c>
      <c r="Q47" s="20">
        <v>39.42</v>
      </c>
      <c r="R47" s="20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6.5" customHeight="1" thickTop="1">
      <c r="A48" s="100">
        <v>1</v>
      </c>
      <c r="B48" s="25">
        <v>340</v>
      </c>
      <c r="C48" s="25" t="s">
        <v>41</v>
      </c>
      <c r="D48" s="47" t="s">
        <v>119</v>
      </c>
      <c r="E48" s="91"/>
      <c r="F48" s="49"/>
      <c r="G48" s="25"/>
      <c r="H48" s="25"/>
      <c r="I48" s="25">
        <v>65</v>
      </c>
      <c r="J48" s="47" t="s">
        <v>100</v>
      </c>
      <c r="K48" s="122"/>
      <c r="L48" s="121">
        <f t="shared" si="3"/>
        <v>0.0016609953703703702</v>
      </c>
      <c r="M48" s="123">
        <f t="shared" si="1"/>
        <v>47.836</v>
      </c>
      <c r="N48" s="75">
        <f t="shared" si="4"/>
        <v>27.799999999999983</v>
      </c>
      <c r="O48" s="6"/>
      <c r="P48" s="3">
        <v>2</v>
      </c>
      <c r="Q48" s="20">
        <v>23.51</v>
      </c>
      <c r="R48" s="20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6.5" customHeight="1">
      <c r="A49" s="6">
        <v>2</v>
      </c>
      <c r="B49" s="7">
        <v>324</v>
      </c>
      <c r="C49" s="7" t="s">
        <v>41</v>
      </c>
      <c r="D49" s="15" t="s">
        <v>215</v>
      </c>
      <c r="E49" s="86">
        <v>17069</v>
      </c>
      <c r="F49" s="24"/>
      <c r="G49" s="7"/>
      <c r="H49" s="7"/>
      <c r="I49" s="7">
        <v>65</v>
      </c>
      <c r="J49" s="15" t="s">
        <v>112</v>
      </c>
      <c r="K49" s="29"/>
      <c r="L49" s="65">
        <f t="shared" si="3"/>
        <v>0.001693634259259259</v>
      </c>
      <c r="M49" s="73">
        <f t="shared" si="1"/>
        <v>48.776</v>
      </c>
      <c r="N49" s="75">
        <f t="shared" si="4"/>
        <v>30.619999999999983</v>
      </c>
      <c r="O49" s="6"/>
      <c r="P49" s="3">
        <v>2</v>
      </c>
      <c r="Q49" s="20">
        <v>26.33</v>
      </c>
      <c r="R49" s="20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6.5" customHeight="1">
      <c r="A50" s="6">
        <v>3</v>
      </c>
      <c r="B50" s="7">
        <v>322</v>
      </c>
      <c r="C50" s="7" t="s">
        <v>40</v>
      </c>
      <c r="D50" s="15" t="s">
        <v>120</v>
      </c>
      <c r="E50" s="86">
        <v>16698</v>
      </c>
      <c r="F50" s="24"/>
      <c r="G50" s="7"/>
      <c r="H50" s="7"/>
      <c r="I50" s="7">
        <v>65</v>
      </c>
      <c r="J50" s="15" t="s">
        <v>37</v>
      </c>
      <c r="K50" s="29"/>
      <c r="L50" s="65">
        <f t="shared" si="3"/>
        <v>0.0017449074074074073</v>
      </c>
      <c r="M50" s="73">
        <f t="shared" si="1"/>
        <v>50.253</v>
      </c>
      <c r="N50" s="75">
        <f t="shared" si="4"/>
        <v>35.04999999999998</v>
      </c>
      <c r="O50" s="6"/>
      <c r="P50" s="3">
        <v>2</v>
      </c>
      <c r="Q50" s="20">
        <v>30.76</v>
      </c>
      <c r="R50" s="20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6.5" customHeight="1">
      <c r="A51" s="6">
        <v>4</v>
      </c>
      <c r="B51" s="7">
        <v>326</v>
      </c>
      <c r="C51" s="7" t="s">
        <v>40</v>
      </c>
      <c r="D51" s="15" t="s">
        <v>154</v>
      </c>
      <c r="E51" s="86"/>
      <c r="F51" s="24"/>
      <c r="G51" s="7"/>
      <c r="H51" s="7"/>
      <c r="I51" s="7">
        <v>65</v>
      </c>
      <c r="J51" s="15" t="s">
        <v>155</v>
      </c>
      <c r="K51" s="29"/>
      <c r="L51" s="65">
        <f t="shared" si="3"/>
        <v>0.0017478009259259259</v>
      </c>
      <c r="M51" s="73">
        <f t="shared" si="1"/>
        <v>50.336</v>
      </c>
      <c r="N51" s="75">
        <f t="shared" si="4"/>
        <v>35.29999999999999</v>
      </c>
      <c r="O51" s="6"/>
      <c r="P51" s="3">
        <v>2</v>
      </c>
      <c r="Q51" s="20">
        <v>31.01</v>
      </c>
      <c r="R51" s="20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6.5" customHeight="1" thickBot="1">
      <c r="A52" s="35">
        <v>5</v>
      </c>
      <c r="B52" s="36">
        <v>321</v>
      </c>
      <c r="C52" s="36" t="s">
        <v>41</v>
      </c>
      <c r="D52" s="41" t="s">
        <v>121</v>
      </c>
      <c r="E52" s="90">
        <v>16494</v>
      </c>
      <c r="F52" s="62"/>
      <c r="G52" s="36"/>
      <c r="H52" s="36"/>
      <c r="I52" s="36">
        <v>65</v>
      </c>
      <c r="J52" s="41" t="s">
        <v>52</v>
      </c>
      <c r="K52" s="78"/>
      <c r="L52" s="63">
        <f t="shared" si="3"/>
        <v>0.0017577546296296297</v>
      </c>
      <c r="M52" s="83">
        <f t="shared" si="1"/>
        <v>50.623</v>
      </c>
      <c r="N52" s="75">
        <f t="shared" si="4"/>
        <v>36.160000000000004</v>
      </c>
      <c r="O52" s="6"/>
      <c r="P52" s="3">
        <v>2</v>
      </c>
      <c r="Q52" s="20">
        <v>31.87</v>
      </c>
      <c r="R52" s="20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6.5" customHeight="1" thickTop="1">
      <c r="A53" s="100">
        <v>1</v>
      </c>
      <c r="B53" s="25">
        <v>332</v>
      </c>
      <c r="C53" s="25" t="s">
        <v>40</v>
      </c>
      <c r="D53" s="47" t="s">
        <v>45</v>
      </c>
      <c r="E53" s="25">
        <v>14158</v>
      </c>
      <c r="F53" s="49"/>
      <c r="G53" s="25"/>
      <c r="H53" s="45"/>
      <c r="I53" s="25">
        <v>70</v>
      </c>
      <c r="J53" s="45" t="s">
        <v>112</v>
      </c>
      <c r="K53" s="122"/>
      <c r="L53" s="121">
        <f t="shared" si="3"/>
        <v>0.001748611111111111</v>
      </c>
      <c r="M53" s="123">
        <f t="shared" si="1"/>
        <v>50.36</v>
      </c>
      <c r="N53" s="75">
        <f t="shared" si="4"/>
        <v>35.36999999999998</v>
      </c>
      <c r="O53" s="6" t="s">
        <v>61</v>
      </c>
      <c r="P53" s="3">
        <v>2</v>
      </c>
      <c r="Q53" s="20">
        <v>31.08</v>
      </c>
      <c r="R53" s="20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6.5" customHeight="1">
      <c r="A54" s="6">
        <v>2</v>
      </c>
      <c r="B54" s="7">
        <v>327</v>
      </c>
      <c r="C54" s="7" t="s">
        <v>40</v>
      </c>
      <c r="D54" s="15" t="s">
        <v>116</v>
      </c>
      <c r="E54" s="86">
        <v>14510</v>
      </c>
      <c r="F54" s="24"/>
      <c r="G54" s="7"/>
      <c r="H54" s="7"/>
      <c r="I54" s="7">
        <v>70</v>
      </c>
      <c r="J54" s="15" t="s">
        <v>89</v>
      </c>
      <c r="K54" s="29"/>
      <c r="L54" s="65">
        <f t="shared" si="3"/>
        <v>0.0017868055555555556</v>
      </c>
      <c r="M54" s="73">
        <f t="shared" si="1"/>
        <v>51.46</v>
      </c>
      <c r="N54" s="75">
        <f t="shared" si="4"/>
        <v>38.67</v>
      </c>
      <c r="O54" s="6"/>
      <c r="P54" s="3">
        <v>2</v>
      </c>
      <c r="Q54" s="20">
        <v>34.38</v>
      </c>
      <c r="R54" s="20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6.5" customHeight="1">
      <c r="A55" s="6">
        <v>3</v>
      </c>
      <c r="B55" s="7">
        <v>330</v>
      </c>
      <c r="C55" s="7" t="s">
        <v>41</v>
      </c>
      <c r="D55" s="15" t="s">
        <v>107</v>
      </c>
      <c r="E55" s="7">
        <v>14330</v>
      </c>
      <c r="F55" s="24"/>
      <c r="G55" s="7"/>
      <c r="H55" s="12"/>
      <c r="I55" s="7">
        <v>70</v>
      </c>
      <c r="J55" s="12" t="s">
        <v>52</v>
      </c>
      <c r="K55" s="29"/>
      <c r="L55" s="65">
        <f t="shared" si="3"/>
        <v>0.002017708333333333</v>
      </c>
      <c r="M55" s="73">
        <f t="shared" si="1"/>
        <v>58.11</v>
      </c>
      <c r="N55" s="75">
        <f t="shared" si="4"/>
        <v>58.61999999999998</v>
      </c>
      <c r="O55" s="6" t="s">
        <v>33</v>
      </c>
      <c r="P55" s="3">
        <v>2</v>
      </c>
      <c r="Q55" s="20">
        <v>54.33</v>
      </c>
      <c r="R55" s="20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6.5" customHeight="1">
      <c r="A56" s="6">
        <v>4</v>
      </c>
      <c r="B56" s="7">
        <v>331</v>
      </c>
      <c r="C56" s="7" t="s">
        <v>40</v>
      </c>
      <c r="D56" s="15" t="s">
        <v>113</v>
      </c>
      <c r="E56" s="86">
        <v>14132</v>
      </c>
      <c r="F56" s="24"/>
      <c r="G56" s="7"/>
      <c r="H56" s="7"/>
      <c r="I56" s="7">
        <v>70</v>
      </c>
      <c r="J56" s="15" t="s">
        <v>52</v>
      </c>
      <c r="K56" s="29"/>
      <c r="L56" s="65">
        <f t="shared" si="3"/>
        <v>0.002189236111111111</v>
      </c>
      <c r="M56" s="73">
        <f t="shared" si="1"/>
        <v>63.05</v>
      </c>
      <c r="N56" s="75">
        <f t="shared" si="4"/>
        <v>73.43999999999998</v>
      </c>
      <c r="O56" s="6"/>
      <c r="P56" s="3">
        <v>3</v>
      </c>
      <c r="Q56" s="20">
        <v>9.15</v>
      </c>
      <c r="R56" s="20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6.5" customHeight="1" thickBot="1">
      <c r="A57" s="35">
        <v>5</v>
      </c>
      <c r="B57" s="36">
        <v>328</v>
      </c>
      <c r="C57" s="36" t="s">
        <v>41</v>
      </c>
      <c r="D57" s="41" t="s">
        <v>114</v>
      </c>
      <c r="E57" s="90">
        <v>15363</v>
      </c>
      <c r="F57" s="62"/>
      <c r="G57" s="36"/>
      <c r="H57" s="36"/>
      <c r="I57" s="36">
        <v>70</v>
      </c>
      <c r="J57" s="41" t="s">
        <v>115</v>
      </c>
      <c r="K57" s="78"/>
      <c r="L57" s="63">
        <f t="shared" si="3"/>
        <v>0.0022157407407407408</v>
      </c>
      <c r="M57" s="83">
        <f t="shared" si="1"/>
        <v>63.813</v>
      </c>
      <c r="N57" s="75">
        <f t="shared" si="4"/>
        <v>75.73</v>
      </c>
      <c r="O57" s="6"/>
      <c r="P57" s="3">
        <v>3</v>
      </c>
      <c r="Q57" s="20">
        <v>11.44</v>
      </c>
      <c r="R57" s="20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6.5" customHeight="1" thickTop="1">
      <c r="A58" s="100">
        <v>1</v>
      </c>
      <c r="B58" s="25">
        <v>335</v>
      </c>
      <c r="C58" s="25" t="s">
        <v>41</v>
      </c>
      <c r="D58" s="47" t="s">
        <v>109</v>
      </c>
      <c r="E58" s="91">
        <v>13620</v>
      </c>
      <c r="F58" s="49"/>
      <c r="G58" s="25"/>
      <c r="H58" s="25"/>
      <c r="I58" s="25">
        <v>75</v>
      </c>
      <c r="J58" s="47" t="s">
        <v>52</v>
      </c>
      <c r="K58" s="122"/>
      <c r="L58" s="121">
        <f t="shared" si="3"/>
        <v>0.0017503472222222221</v>
      </c>
      <c r="M58" s="123">
        <f t="shared" si="1"/>
        <v>50.41</v>
      </c>
      <c r="N58" s="75">
        <f t="shared" si="4"/>
        <v>35.51999999999999</v>
      </c>
      <c r="O58" s="6" t="s">
        <v>61</v>
      </c>
      <c r="P58" s="3">
        <v>2</v>
      </c>
      <c r="Q58" s="20">
        <v>31.23</v>
      </c>
      <c r="R58" s="20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6.5" customHeight="1">
      <c r="A59" s="6">
        <v>2</v>
      </c>
      <c r="B59" s="7">
        <v>333</v>
      </c>
      <c r="C59" s="7" t="s">
        <v>41</v>
      </c>
      <c r="D59" s="17" t="s">
        <v>111</v>
      </c>
      <c r="E59" s="18">
        <v>13951</v>
      </c>
      <c r="F59" s="27"/>
      <c r="G59" s="18"/>
      <c r="H59" s="13"/>
      <c r="I59" s="18">
        <v>75</v>
      </c>
      <c r="J59" s="13" t="s">
        <v>89</v>
      </c>
      <c r="K59" s="12"/>
      <c r="L59" s="65">
        <f t="shared" si="3"/>
        <v>0.0017930555555555558</v>
      </c>
      <c r="M59" s="73">
        <f t="shared" si="1"/>
        <v>51.64</v>
      </c>
      <c r="N59" s="75">
        <f t="shared" si="4"/>
        <v>39.210000000000015</v>
      </c>
      <c r="O59" s="6" t="s">
        <v>61</v>
      </c>
      <c r="P59" s="3">
        <v>2</v>
      </c>
      <c r="Q59" s="20">
        <v>34.92</v>
      </c>
      <c r="R59" s="20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6.5" customHeight="1">
      <c r="A60" s="6">
        <v>3</v>
      </c>
      <c r="B60" s="7">
        <v>334</v>
      </c>
      <c r="C60" s="7" t="s">
        <v>40</v>
      </c>
      <c r="D60" s="15" t="s">
        <v>110</v>
      </c>
      <c r="E60" s="7">
        <v>13029</v>
      </c>
      <c r="F60" s="24"/>
      <c r="G60" s="7"/>
      <c r="H60" s="12"/>
      <c r="I60" s="7">
        <v>75</v>
      </c>
      <c r="J60" s="12" t="s">
        <v>52</v>
      </c>
      <c r="K60" s="29"/>
      <c r="L60" s="65">
        <f t="shared" si="3"/>
        <v>0.001896412037037037</v>
      </c>
      <c r="M60" s="73">
        <f t="shared" si="1"/>
        <v>54.616</v>
      </c>
      <c r="N60" s="75">
        <f t="shared" si="4"/>
        <v>48.139999999999986</v>
      </c>
      <c r="O60" s="6" t="s">
        <v>62</v>
      </c>
      <c r="P60" s="3">
        <v>2</v>
      </c>
      <c r="Q60" s="20">
        <v>43.85</v>
      </c>
      <c r="R60" s="20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6.5" customHeight="1" thickBot="1">
      <c r="A61" s="35">
        <v>4</v>
      </c>
      <c r="B61" s="36">
        <v>336</v>
      </c>
      <c r="C61" s="36" t="s">
        <v>40</v>
      </c>
      <c r="D61" s="41" t="s">
        <v>108</v>
      </c>
      <c r="E61" s="36">
        <v>13506</v>
      </c>
      <c r="F61" s="62"/>
      <c r="G61" s="36"/>
      <c r="H61" s="42"/>
      <c r="I61" s="36">
        <v>75</v>
      </c>
      <c r="J61" s="42" t="s">
        <v>52</v>
      </c>
      <c r="K61" s="78"/>
      <c r="L61" s="63">
        <f t="shared" si="3"/>
        <v>0.00211875</v>
      </c>
      <c r="M61" s="83">
        <f t="shared" si="1"/>
        <v>61.02</v>
      </c>
      <c r="N61" s="75">
        <f t="shared" si="4"/>
        <v>67.35</v>
      </c>
      <c r="O61" s="6" t="s">
        <v>33</v>
      </c>
      <c r="P61" s="3">
        <v>3</v>
      </c>
      <c r="Q61" s="20">
        <v>3.06</v>
      </c>
      <c r="R61" s="20"/>
      <c r="U61" s="4"/>
      <c r="V61" s="4"/>
      <c r="W61" s="7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6.5" customHeight="1" thickTop="1">
      <c r="A62" s="6">
        <v>1</v>
      </c>
      <c r="B62" s="7">
        <v>338</v>
      </c>
      <c r="C62" s="7" t="s">
        <v>40</v>
      </c>
      <c r="D62" s="15" t="s">
        <v>105</v>
      </c>
      <c r="E62" s="7">
        <v>11923</v>
      </c>
      <c r="F62" s="24"/>
      <c r="G62" s="7"/>
      <c r="H62" s="12"/>
      <c r="I62" s="7">
        <v>80</v>
      </c>
      <c r="J62" s="12" t="s">
        <v>38</v>
      </c>
      <c r="K62" s="29"/>
      <c r="L62" s="65">
        <f t="shared" si="3"/>
        <v>0.002398263888888889</v>
      </c>
      <c r="M62" s="73">
        <f t="shared" si="1"/>
        <v>69.07</v>
      </c>
      <c r="N62" s="75">
        <f t="shared" si="4"/>
        <v>91.50000000000001</v>
      </c>
      <c r="O62" s="6" t="s">
        <v>32</v>
      </c>
      <c r="P62" s="3">
        <v>3</v>
      </c>
      <c r="Q62" s="20">
        <v>27.21</v>
      </c>
      <c r="R62" s="20"/>
      <c r="U62" s="4"/>
      <c r="V62" s="4"/>
      <c r="W62" s="7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6.5" customHeight="1">
      <c r="A63" s="6"/>
      <c r="B63" s="7">
        <v>337</v>
      </c>
      <c r="C63" s="7" t="s">
        <v>41</v>
      </c>
      <c r="D63" s="15" t="s">
        <v>106</v>
      </c>
      <c r="E63" s="7">
        <v>11848</v>
      </c>
      <c r="F63" s="24"/>
      <c r="G63" s="7"/>
      <c r="H63" s="12"/>
      <c r="I63" s="7">
        <v>80</v>
      </c>
      <c r="J63" s="12" t="s">
        <v>37</v>
      </c>
      <c r="K63" s="29"/>
      <c r="L63" s="65" t="s">
        <v>49</v>
      </c>
      <c r="M63" s="73"/>
      <c r="N63" s="75" t="e">
        <f t="shared" si="4"/>
        <v>#VALUE!</v>
      </c>
      <c r="O63" s="6" t="s">
        <v>32</v>
      </c>
      <c r="P63" s="3"/>
      <c r="Q63" s="20"/>
      <c r="R63" s="20"/>
      <c r="U63" s="4"/>
      <c r="V63" s="4"/>
      <c r="W63" s="7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5.25" customHeight="1" thickBot="1">
      <c r="A64" s="35"/>
      <c r="B64" s="36"/>
      <c r="C64" s="36"/>
      <c r="D64" s="41"/>
      <c r="E64" s="62"/>
      <c r="F64" s="36"/>
      <c r="G64" s="36"/>
      <c r="H64" s="42"/>
      <c r="I64" s="36"/>
      <c r="J64" s="42"/>
      <c r="K64" s="60"/>
      <c r="L64" s="63"/>
      <c r="M64" s="83"/>
      <c r="N64" s="76"/>
      <c r="O64" s="35"/>
      <c r="P64" s="3"/>
      <c r="Q64" s="20"/>
      <c r="R64" s="20"/>
      <c r="U64" s="4"/>
      <c r="V64" s="4"/>
      <c r="W64" s="7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" customHeight="1" thickTop="1">
      <c r="A65" s="6"/>
      <c r="B65" s="7"/>
      <c r="C65" s="7"/>
      <c r="D65" s="17"/>
      <c r="E65" s="27"/>
      <c r="F65" s="18"/>
      <c r="G65" s="18"/>
      <c r="H65" s="13"/>
      <c r="I65" s="18"/>
      <c r="J65" s="13"/>
      <c r="K65" s="29"/>
      <c r="L65" s="22"/>
      <c r="M65" s="73"/>
      <c r="N65" s="75"/>
      <c r="O65" s="6"/>
      <c r="P65" s="3"/>
      <c r="Q65" s="20"/>
      <c r="R65" s="20"/>
      <c r="U65" s="4"/>
      <c r="V65" s="4"/>
      <c r="W65" s="7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13" ht="14.25" customHeight="1">
      <c r="B66" s="52" t="s">
        <v>222</v>
      </c>
      <c r="D66" s="52"/>
      <c r="L66" s="71" t="s">
        <v>39</v>
      </c>
      <c r="M66" s="1"/>
    </row>
    <row r="67" spans="2:13" ht="14.25" customHeight="1">
      <c r="B67" s="52" t="s">
        <v>223</v>
      </c>
      <c r="D67" s="52"/>
      <c r="L67" s="71" t="s">
        <v>68</v>
      </c>
      <c r="M67" s="1"/>
    </row>
    <row r="68" spans="3:13" ht="14.25" customHeight="1">
      <c r="C68" s="52"/>
      <c r="L68" s="71" t="s">
        <v>224</v>
      </c>
      <c r="M68" s="1"/>
    </row>
    <row r="69" spans="3:13" ht="13.5" customHeight="1">
      <c r="C69" s="52"/>
      <c r="L69" s="71"/>
      <c r="M69" s="1"/>
    </row>
    <row r="70" ht="13.5" customHeight="1"/>
    <row r="71" spans="1:15" ht="17.25" customHeight="1">
      <c r="A71" s="148" t="s">
        <v>35</v>
      </c>
      <c r="B71" s="148"/>
      <c r="C71" s="148"/>
      <c r="D71" s="148"/>
      <c r="L71" s="155" t="s">
        <v>66</v>
      </c>
      <c r="M71" s="155"/>
      <c r="N71" s="155"/>
      <c r="O71" s="155"/>
    </row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</sheetData>
  <sheetProtection/>
  <mergeCells count="8">
    <mergeCell ref="R8:X9"/>
    <mergeCell ref="C4:J4"/>
    <mergeCell ref="A3:D3"/>
    <mergeCell ref="J3:O3"/>
    <mergeCell ref="A71:D71"/>
    <mergeCell ref="L71:O71"/>
    <mergeCell ref="A1:M1"/>
    <mergeCell ref="A2:M2"/>
  </mergeCells>
  <printOptions/>
  <pageMargins left="0.984251968503937" right="0.1968503937007874" top="0.3937007874015748" bottom="0.3937007874015748" header="0.5118110236220472" footer="0.1968503937007874"/>
  <pageSetup horizontalDpi="600" verticalDpi="600" orientation="portrait" paperSize="9" r:id="rId2"/>
  <rowBreaks count="1" manualBreakCount="1">
    <brk id="47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AK37"/>
  <sheetViews>
    <sheetView view="pageBreakPreview" zoomScale="130" zoomScaleSheetLayoutView="130" workbookViewId="0" topLeftCell="A1">
      <selection activeCell="M38" sqref="A1:O38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6.140625" style="1" customWidth="1"/>
    <col min="4" max="4" width="20.421875" style="1" customWidth="1"/>
    <col min="5" max="5" width="0.71875" style="1" hidden="1" customWidth="1"/>
    <col min="6" max="6" width="6.8515625" style="1" hidden="1" customWidth="1"/>
    <col min="7" max="7" width="27.28125" style="1" hidden="1" customWidth="1"/>
    <col min="8" max="8" width="17.140625" style="1" hidden="1" customWidth="1"/>
    <col min="9" max="9" width="9.8515625" style="1" customWidth="1"/>
    <col min="10" max="10" width="24.28125" style="1" customWidth="1"/>
    <col min="11" max="11" width="0.71875" style="1" hidden="1" customWidth="1"/>
    <col min="12" max="12" width="8.00390625" style="1" customWidth="1"/>
    <col min="13" max="13" width="6.7109375" style="1" customWidth="1"/>
    <col min="14" max="14" width="6.421875" style="1" hidden="1" customWidth="1"/>
    <col min="15" max="15" width="7.140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6.25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09"/>
      <c r="O1" s="109"/>
    </row>
    <row r="2" spans="1:15" ht="28.5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10"/>
      <c r="O2" s="110"/>
    </row>
    <row r="3" spans="1:15" ht="32.2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D_d1</f>
        <v>05 апреля 2013г.</v>
      </c>
      <c r="K3" s="147"/>
      <c r="L3" s="147"/>
      <c r="M3" s="147"/>
      <c r="N3" s="147"/>
      <c r="O3" s="147"/>
    </row>
    <row r="4" spans="2:37" ht="30" customHeight="1">
      <c r="B4" s="16"/>
      <c r="C4" s="144" t="str">
        <f>N_dev</f>
        <v>Ветараны (женщины)</v>
      </c>
      <c r="D4" s="144"/>
      <c r="E4" s="144"/>
      <c r="F4" s="144"/>
      <c r="G4" s="144"/>
      <c r="H4" s="144"/>
      <c r="I4" s="144"/>
      <c r="J4" s="144"/>
      <c r="K4" s="16"/>
      <c r="L4" s="19" t="str">
        <f>const!C10</f>
        <v>1500 метров</v>
      </c>
      <c r="M4" s="16"/>
      <c r="N4" s="16"/>
      <c r="O4" s="16"/>
      <c r="P4" s="5"/>
      <c r="Q4" s="1" t="s">
        <v>36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2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11" t="s">
        <v>7</v>
      </c>
      <c r="N5" s="11" t="s">
        <v>9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Bot="1" thickTop="1">
      <c r="A6" s="92">
        <v>1</v>
      </c>
      <c r="B6" s="93">
        <v>350</v>
      </c>
      <c r="C6" s="93" t="s">
        <v>40</v>
      </c>
      <c r="D6" s="94" t="s">
        <v>99</v>
      </c>
      <c r="E6" s="93">
        <v>29602</v>
      </c>
      <c r="F6" s="96"/>
      <c r="G6" s="93"/>
      <c r="H6" s="97"/>
      <c r="I6" s="93">
        <v>30</v>
      </c>
      <c r="J6" s="94" t="s">
        <v>100</v>
      </c>
      <c r="K6" s="117"/>
      <c r="L6" s="118">
        <f aca="true" t="shared" si="0" ref="L6:L25">(P6*60+Q6)/86400</f>
        <v>0.0018120370370370371</v>
      </c>
      <c r="M6" s="119">
        <f aca="true" t="shared" si="1" ref="M6:M25">ROUNDDOWN(L6*86400/3,3)</f>
        <v>52.186</v>
      </c>
      <c r="N6" s="74"/>
      <c r="O6" s="6"/>
      <c r="P6" s="5">
        <v>2</v>
      </c>
      <c r="Q6" s="20">
        <v>36.56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 thickTop="1">
      <c r="A7" s="100">
        <v>1</v>
      </c>
      <c r="B7" s="25">
        <v>353</v>
      </c>
      <c r="C7" s="25" t="s">
        <v>41</v>
      </c>
      <c r="D7" s="47" t="s">
        <v>94</v>
      </c>
      <c r="E7" s="25">
        <v>27561</v>
      </c>
      <c r="F7" s="49"/>
      <c r="G7" s="25"/>
      <c r="H7" s="45"/>
      <c r="I7" s="25">
        <v>35</v>
      </c>
      <c r="J7" s="47" t="s">
        <v>95</v>
      </c>
      <c r="K7" s="120"/>
      <c r="L7" s="121">
        <f t="shared" si="0"/>
        <v>0.0015734953703703703</v>
      </c>
      <c r="M7" s="85">
        <f t="shared" si="1"/>
        <v>45.316</v>
      </c>
      <c r="N7" s="75"/>
      <c r="O7" s="6"/>
      <c r="P7" s="5">
        <v>2</v>
      </c>
      <c r="Q7" s="20">
        <v>15.95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2</v>
      </c>
      <c r="B8" s="7">
        <v>351</v>
      </c>
      <c r="C8" s="7" t="s">
        <v>41</v>
      </c>
      <c r="D8" s="15" t="s">
        <v>101</v>
      </c>
      <c r="E8" s="7">
        <v>27577</v>
      </c>
      <c r="F8" s="24"/>
      <c r="G8" s="7"/>
      <c r="H8" s="12"/>
      <c r="I8" s="7">
        <v>35</v>
      </c>
      <c r="J8" s="15" t="s">
        <v>100</v>
      </c>
      <c r="K8" s="9"/>
      <c r="L8" s="65">
        <f t="shared" si="0"/>
        <v>0.0017003472222222222</v>
      </c>
      <c r="M8" s="34">
        <f t="shared" si="1"/>
        <v>48.97</v>
      </c>
      <c r="N8" s="75"/>
      <c r="O8" s="6"/>
      <c r="P8" s="5">
        <v>2</v>
      </c>
      <c r="Q8" s="20">
        <v>26.91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 thickBot="1">
      <c r="A9" s="35">
        <v>3</v>
      </c>
      <c r="B9" s="36">
        <v>352</v>
      </c>
      <c r="C9" s="36" t="s">
        <v>40</v>
      </c>
      <c r="D9" s="41" t="s">
        <v>102</v>
      </c>
      <c r="E9" s="36">
        <v>27137</v>
      </c>
      <c r="F9" s="62"/>
      <c r="G9" s="36"/>
      <c r="H9" s="42"/>
      <c r="I9" s="36">
        <v>35</v>
      </c>
      <c r="J9" s="41" t="s">
        <v>52</v>
      </c>
      <c r="K9" s="60"/>
      <c r="L9" s="63">
        <f t="shared" si="0"/>
        <v>0.0017539351851851852</v>
      </c>
      <c r="M9" s="64">
        <f t="shared" si="1"/>
        <v>50.513</v>
      </c>
      <c r="N9" s="75">
        <f aca="true" t="shared" si="2" ref="N9:N25">(L9-L$6)*86400</f>
        <v>-5.020000000000007</v>
      </c>
      <c r="O9" s="6"/>
      <c r="P9" s="5">
        <v>2</v>
      </c>
      <c r="Q9" s="20">
        <v>31.54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 thickTop="1">
      <c r="A10" s="100">
        <v>1</v>
      </c>
      <c r="B10" s="25">
        <v>356</v>
      </c>
      <c r="C10" s="25" t="s">
        <v>40</v>
      </c>
      <c r="D10" s="47" t="s">
        <v>91</v>
      </c>
      <c r="E10" s="25">
        <v>25518</v>
      </c>
      <c r="F10" s="49"/>
      <c r="G10" s="25"/>
      <c r="H10" s="45"/>
      <c r="I10" s="25">
        <v>40</v>
      </c>
      <c r="J10" s="47" t="s">
        <v>92</v>
      </c>
      <c r="K10" s="120"/>
      <c r="L10" s="121">
        <f t="shared" si="0"/>
        <v>0.0016093750000000001</v>
      </c>
      <c r="M10" s="85">
        <f t="shared" si="1"/>
        <v>46.35</v>
      </c>
      <c r="N10" s="75">
        <f t="shared" si="2"/>
        <v>-17.509999999999998</v>
      </c>
      <c r="O10" s="6"/>
      <c r="P10" s="5">
        <v>2</v>
      </c>
      <c r="Q10" s="20">
        <v>19.05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2</v>
      </c>
      <c r="B11" s="7">
        <v>354</v>
      </c>
      <c r="C11" s="7" t="s">
        <v>40</v>
      </c>
      <c r="D11" s="15" t="s">
        <v>96</v>
      </c>
      <c r="E11" s="7">
        <v>25992</v>
      </c>
      <c r="F11" s="24"/>
      <c r="G11" s="7"/>
      <c r="H11" s="12"/>
      <c r="I11" s="7">
        <v>40</v>
      </c>
      <c r="J11" s="15" t="s">
        <v>97</v>
      </c>
      <c r="K11" s="9"/>
      <c r="L11" s="65">
        <f t="shared" si="0"/>
        <v>0.0016322916666666667</v>
      </c>
      <c r="M11" s="34">
        <f t="shared" si="1"/>
        <v>47.01</v>
      </c>
      <c r="N11" s="75">
        <f t="shared" si="2"/>
        <v>-15.530000000000008</v>
      </c>
      <c r="O11" s="6"/>
      <c r="P11" s="5">
        <v>2</v>
      </c>
      <c r="Q11" s="20">
        <v>21.03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 thickBot="1">
      <c r="A12" s="35">
        <v>3</v>
      </c>
      <c r="B12" s="36">
        <v>355</v>
      </c>
      <c r="C12" s="36" t="s">
        <v>41</v>
      </c>
      <c r="D12" s="41" t="s">
        <v>98</v>
      </c>
      <c r="E12" s="36">
        <v>25172</v>
      </c>
      <c r="F12" s="62"/>
      <c r="G12" s="36"/>
      <c r="H12" s="42"/>
      <c r="I12" s="36">
        <v>40</v>
      </c>
      <c r="J12" s="41" t="s">
        <v>97</v>
      </c>
      <c r="K12" s="60"/>
      <c r="L12" s="63">
        <f t="shared" si="0"/>
        <v>0.001746412037037037</v>
      </c>
      <c r="M12" s="64">
        <f t="shared" si="1"/>
        <v>50.296</v>
      </c>
      <c r="N12" s="75">
        <f t="shared" si="2"/>
        <v>-5.670000000000012</v>
      </c>
      <c r="O12" s="6"/>
      <c r="P12" s="5">
        <v>2</v>
      </c>
      <c r="Q12" s="20">
        <v>30.89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 thickBot="1" thickTop="1">
      <c r="A13" s="92">
        <v>1</v>
      </c>
      <c r="B13" s="93">
        <v>357</v>
      </c>
      <c r="C13" s="93" t="s">
        <v>41</v>
      </c>
      <c r="D13" s="94" t="s">
        <v>93</v>
      </c>
      <c r="E13" s="93">
        <v>24604</v>
      </c>
      <c r="F13" s="96"/>
      <c r="G13" s="93"/>
      <c r="H13" s="97"/>
      <c r="I13" s="93">
        <v>45</v>
      </c>
      <c r="J13" s="94" t="s">
        <v>85</v>
      </c>
      <c r="K13" s="117"/>
      <c r="L13" s="118">
        <f t="shared" si="0"/>
        <v>0.001645023148148148</v>
      </c>
      <c r="M13" s="119">
        <f t="shared" si="1"/>
        <v>47.376</v>
      </c>
      <c r="N13" s="75">
        <f t="shared" si="2"/>
        <v>-14.430000000000016</v>
      </c>
      <c r="O13" s="6"/>
      <c r="P13" s="5">
        <v>2</v>
      </c>
      <c r="Q13" s="20">
        <v>22.13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 customHeight="1" thickTop="1">
      <c r="A14" s="100">
        <v>1</v>
      </c>
      <c r="B14" s="25">
        <v>361</v>
      </c>
      <c r="C14" s="25" t="s">
        <v>40</v>
      </c>
      <c r="D14" s="47" t="s">
        <v>84</v>
      </c>
      <c r="E14" s="25">
        <v>22224</v>
      </c>
      <c r="F14" s="49"/>
      <c r="G14" s="25"/>
      <c r="H14" s="45"/>
      <c r="I14" s="25">
        <v>50</v>
      </c>
      <c r="J14" s="47" t="s">
        <v>85</v>
      </c>
      <c r="K14" s="120"/>
      <c r="L14" s="121">
        <f t="shared" si="0"/>
        <v>0.0016496527777777779</v>
      </c>
      <c r="M14" s="85">
        <f t="shared" si="1"/>
        <v>47.51</v>
      </c>
      <c r="N14" s="75">
        <f t="shared" si="2"/>
        <v>-14.03</v>
      </c>
      <c r="O14" s="6"/>
      <c r="P14" s="5">
        <v>2</v>
      </c>
      <c r="Q14" s="20">
        <v>22.53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>
      <c r="A15" s="6">
        <v>2</v>
      </c>
      <c r="B15" s="7">
        <v>359</v>
      </c>
      <c r="C15" s="7" t="s">
        <v>41</v>
      </c>
      <c r="D15" s="15" t="s">
        <v>211</v>
      </c>
      <c r="E15" s="7">
        <v>22911</v>
      </c>
      <c r="F15" s="24"/>
      <c r="G15" s="7"/>
      <c r="H15" s="12"/>
      <c r="I15" s="7">
        <v>50</v>
      </c>
      <c r="J15" s="15" t="s">
        <v>100</v>
      </c>
      <c r="K15" s="9"/>
      <c r="L15" s="65">
        <f t="shared" si="0"/>
        <v>0.0017024305555555556</v>
      </c>
      <c r="M15" s="34">
        <f t="shared" si="1"/>
        <v>49.03</v>
      </c>
      <c r="N15" s="75">
        <f t="shared" si="2"/>
        <v>-9.470000000000008</v>
      </c>
      <c r="O15" s="6"/>
      <c r="P15" s="5">
        <v>2</v>
      </c>
      <c r="Q15" s="20">
        <v>27.09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>
      <c r="A16" s="6">
        <v>3</v>
      </c>
      <c r="B16" s="7">
        <v>358</v>
      </c>
      <c r="C16" s="7" t="s">
        <v>40</v>
      </c>
      <c r="D16" s="15" t="s">
        <v>88</v>
      </c>
      <c r="E16" s="7">
        <v>21756</v>
      </c>
      <c r="F16" s="24"/>
      <c r="G16" s="7"/>
      <c r="H16" s="12"/>
      <c r="I16" s="7">
        <v>50</v>
      </c>
      <c r="J16" s="15" t="s">
        <v>89</v>
      </c>
      <c r="K16" s="9"/>
      <c r="L16" s="65">
        <f t="shared" si="0"/>
        <v>0.001754398148148148</v>
      </c>
      <c r="M16" s="34">
        <f t="shared" si="1"/>
        <v>50.526</v>
      </c>
      <c r="N16" s="75">
        <f t="shared" si="2"/>
        <v>-4.980000000000026</v>
      </c>
      <c r="O16" s="6"/>
      <c r="P16" s="5">
        <v>2</v>
      </c>
      <c r="Q16" s="20">
        <v>31.58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.75" customHeight="1">
      <c r="A17" s="6">
        <v>4</v>
      </c>
      <c r="B17" s="7">
        <v>360</v>
      </c>
      <c r="C17" s="7" t="s">
        <v>41</v>
      </c>
      <c r="D17" s="15" t="s">
        <v>90</v>
      </c>
      <c r="E17" s="7">
        <v>22004</v>
      </c>
      <c r="F17" s="24"/>
      <c r="G17" s="7"/>
      <c r="H17" s="12"/>
      <c r="I17" s="7">
        <v>50</v>
      </c>
      <c r="J17" s="15" t="s">
        <v>37</v>
      </c>
      <c r="K17" s="9"/>
      <c r="L17" s="65">
        <f t="shared" si="0"/>
        <v>0.0018178240740740741</v>
      </c>
      <c r="M17" s="34">
        <f t="shared" si="1"/>
        <v>52.353</v>
      </c>
      <c r="N17" s="75">
        <f t="shared" si="2"/>
        <v>0.499999999999997</v>
      </c>
      <c r="O17" s="6"/>
      <c r="P17" s="5">
        <v>2</v>
      </c>
      <c r="Q17" s="20">
        <v>37.06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.75" customHeight="1" thickBot="1">
      <c r="A18" s="35">
        <v>5</v>
      </c>
      <c r="B18" s="36">
        <v>362</v>
      </c>
      <c r="C18" s="36" t="s">
        <v>40</v>
      </c>
      <c r="D18" s="41" t="s">
        <v>86</v>
      </c>
      <c r="E18" s="36">
        <v>22085</v>
      </c>
      <c r="F18" s="62"/>
      <c r="G18" s="36"/>
      <c r="H18" s="42"/>
      <c r="I18" s="36">
        <v>50</v>
      </c>
      <c r="J18" s="41" t="s">
        <v>87</v>
      </c>
      <c r="K18" s="60"/>
      <c r="L18" s="63">
        <f t="shared" si="0"/>
        <v>0.0019444444444444444</v>
      </c>
      <c r="M18" s="64">
        <f t="shared" si="1"/>
        <v>56</v>
      </c>
      <c r="N18" s="75">
        <f t="shared" si="2"/>
        <v>11.439999999999987</v>
      </c>
      <c r="O18" s="6"/>
      <c r="P18" s="5">
        <v>2</v>
      </c>
      <c r="Q18" s="20">
        <v>48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.75" customHeight="1" thickBot="1" thickTop="1">
      <c r="A19" s="92">
        <v>1</v>
      </c>
      <c r="B19" s="93">
        <v>363</v>
      </c>
      <c r="C19" s="93" t="s">
        <v>41</v>
      </c>
      <c r="D19" s="94" t="s">
        <v>83</v>
      </c>
      <c r="E19" s="93">
        <v>19872</v>
      </c>
      <c r="F19" s="96"/>
      <c r="G19" s="93"/>
      <c r="H19" s="97"/>
      <c r="I19" s="93">
        <v>55</v>
      </c>
      <c r="J19" s="94" t="s">
        <v>76</v>
      </c>
      <c r="K19" s="117"/>
      <c r="L19" s="118">
        <f t="shared" si="0"/>
        <v>0.0018394675925925926</v>
      </c>
      <c r="M19" s="119">
        <f t="shared" si="1"/>
        <v>52.976</v>
      </c>
      <c r="N19" s="75">
        <f t="shared" si="2"/>
        <v>2.369999999999995</v>
      </c>
      <c r="O19" s="6"/>
      <c r="P19" s="5">
        <v>2</v>
      </c>
      <c r="Q19" s="20">
        <v>38.93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.75" customHeight="1" thickTop="1">
      <c r="A20" s="100">
        <v>1</v>
      </c>
      <c r="B20" s="25">
        <v>367</v>
      </c>
      <c r="C20" s="25" t="s">
        <v>41</v>
      </c>
      <c r="D20" s="47" t="s">
        <v>75</v>
      </c>
      <c r="E20" s="91">
        <v>17842</v>
      </c>
      <c r="F20" s="49"/>
      <c r="G20" s="25"/>
      <c r="H20" s="25"/>
      <c r="I20" s="25">
        <v>60</v>
      </c>
      <c r="J20" s="47" t="s">
        <v>76</v>
      </c>
      <c r="K20" s="120"/>
      <c r="L20" s="121">
        <f t="shared" si="0"/>
        <v>0.0018789351851851853</v>
      </c>
      <c r="M20" s="85">
        <f t="shared" si="1"/>
        <v>54.113</v>
      </c>
      <c r="N20" s="75">
        <f t="shared" si="2"/>
        <v>5.780000000000003</v>
      </c>
      <c r="O20" s="6" t="s">
        <v>32</v>
      </c>
      <c r="P20" s="5">
        <v>2</v>
      </c>
      <c r="Q20" s="20">
        <v>42.34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.75" customHeight="1">
      <c r="A21" s="6">
        <v>2</v>
      </c>
      <c r="B21" s="7">
        <v>365</v>
      </c>
      <c r="C21" s="7" t="s">
        <v>41</v>
      </c>
      <c r="D21" s="15" t="s">
        <v>82</v>
      </c>
      <c r="E21" s="7">
        <v>19359</v>
      </c>
      <c r="F21" s="24"/>
      <c r="G21" s="7"/>
      <c r="H21" s="12"/>
      <c r="I21" s="7">
        <v>60</v>
      </c>
      <c r="J21" s="15" t="s">
        <v>37</v>
      </c>
      <c r="K21" s="9"/>
      <c r="L21" s="65">
        <f t="shared" si="0"/>
        <v>0.0019315972222222221</v>
      </c>
      <c r="M21" s="34">
        <f t="shared" si="1"/>
        <v>55.63</v>
      </c>
      <c r="N21" s="75">
        <f t="shared" si="2"/>
        <v>10.329999999999984</v>
      </c>
      <c r="O21" s="6"/>
      <c r="P21" s="5">
        <v>2</v>
      </c>
      <c r="Q21" s="20">
        <v>46.89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.75" customHeight="1">
      <c r="A22" s="6">
        <v>3</v>
      </c>
      <c r="B22" s="7">
        <v>364</v>
      </c>
      <c r="C22" s="7" t="s">
        <v>40</v>
      </c>
      <c r="D22" s="15" t="s">
        <v>78</v>
      </c>
      <c r="E22" s="7">
        <v>17779</v>
      </c>
      <c r="F22" s="24"/>
      <c r="G22" s="7"/>
      <c r="H22" s="12"/>
      <c r="I22" s="7">
        <v>60</v>
      </c>
      <c r="J22" s="15" t="s">
        <v>79</v>
      </c>
      <c r="K22" s="9"/>
      <c r="L22" s="65">
        <f t="shared" si="0"/>
        <v>0.0019525462962962962</v>
      </c>
      <c r="M22" s="34">
        <f t="shared" si="1"/>
        <v>56.233</v>
      </c>
      <c r="N22" s="75">
        <f t="shared" si="2"/>
        <v>12.139999999999983</v>
      </c>
      <c r="O22" s="6" t="s">
        <v>33</v>
      </c>
      <c r="P22" s="5">
        <v>2</v>
      </c>
      <c r="Q22" s="20">
        <v>48.7</v>
      </c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.75" customHeight="1" thickBot="1">
      <c r="A23" s="35">
        <v>4</v>
      </c>
      <c r="B23" s="36">
        <v>366</v>
      </c>
      <c r="C23" s="36" t="s">
        <v>40</v>
      </c>
      <c r="D23" s="37" t="s">
        <v>80</v>
      </c>
      <c r="E23" s="88">
        <v>18181</v>
      </c>
      <c r="F23" s="38"/>
      <c r="G23" s="39"/>
      <c r="H23" s="39"/>
      <c r="I23" s="39">
        <v>60</v>
      </c>
      <c r="J23" s="37" t="s">
        <v>81</v>
      </c>
      <c r="K23" s="66"/>
      <c r="L23" s="63">
        <f t="shared" si="0"/>
        <v>0.0021587962962962962</v>
      </c>
      <c r="M23" s="64">
        <f t="shared" si="1"/>
        <v>62.173</v>
      </c>
      <c r="N23" s="75">
        <f t="shared" si="2"/>
        <v>29.959999999999987</v>
      </c>
      <c r="O23" s="6" t="s">
        <v>32</v>
      </c>
      <c r="P23" s="5">
        <v>3</v>
      </c>
      <c r="Q23" s="20">
        <v>6.52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 customHeight="1" thickTop="1">
      <c r="A24" s="6">
        <v>1</v>
      </c>
      <c r="B24" s="7">
        <v>368</v>
      </c>
      <c r="C24" s="7" t="s">
        <v>40</v>
      </c>
      <c r="D24" s="15" t="s">
        <v>77</v>
      </c>
      <c r="E24" s="7">
        <v>15917</v>
      </c>
      <c r="F24" s="24"/>
      <c r="G24" s="7"/>
      <c r="H24" s="12"/>
      <c r="I24" s="7">
        <v>65</v>
      </c>
      <c r="J24" s="15" t="s">
        <v>37</v>
      </c>
      <c r="K24" s="9"/>
      <c r="L24" s="65">
        <f t="shared" si="0"/>
        <v>0.002197800925925926</v>
      </c>
      <c r="M24" s="34">
        <f t="shared" si="1"/>
        <v>63.296</v>
      </c>
      <c r="N24" s="75">
        <f t="shared" si="2"/>
        <v>33.33</v>
      </c>
      <c r="O24" s="6" t="s">
        <v>32</v>
      </c>
      <c r="P24" s="5">
        <v>3</v>
      </c>
      <c r="Q24" s="20">
        <v>9.89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.75" customHeight="1">
      <c r="A25" s="6">
        <v>2</v>
      </c>
      <c r="B25" s="7">
        <v>369</v>
      </c>
      <c r="C25" s="7" t="s">
        <v>41</v>
      </c>
      <c r="D25" s="15" t="s">
        <v>73</v>
      </c>
      <c r="E25" s="7">
        <v>16388</v>
      </c>
      <c r="F25" s="24"/>
      <c r="G25" s="7"/>
      <c r="H25" s="12"/>
      <c r="I25" s="7">
        <v>65</v>
      </c>
      <c r="J25" s="15" t="s">
        <v>74</v>
      </c>
      <c r="K25" s="9"/>
      <c r="L25" s="65">
        <f t="shared" si="0"/>
        <v>0.0022232638888888888</v>
      </c>
      <c r="M25" s="34">
        <f t="shared" si="1"/>
        <v>64.03</v>
      </c>
      <c r="N25" s="75">
        <f t="shared" si="2"/>
        <v>35.52999999999998</v>
      </c>
      <c r="O25" s="6" t="s">
        <v>32</v>
      </c>
      <c r="P25" s="5">
        <v>3</v>
      </c>
      <c r="Q25" s="20">
        <v>12.09</v>
      </c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6.75" customHeight="1" thickBot="1">
      <c r="A26" s="35"/>
      <c r="B26" s="36"/>
      <c r="C26" s="36"/>
      <c r="D26" s="41"/>
      <c r="E26" s="62"/>
      <c r="F26" s="36"/>
      <c r="G26" s="36"/>
      <c r="H26" s="42"/>
      <c r="I26" s="36"/>
      <c r="J26" s="42"/>
      <c r="K26" s="66"/>
      <c r="L26" s="63"/>
      <c r="M26" s="64"/>
      <c r="N26" s="61"/>
      <c r="O26" s="35"/>
      <c r="P26" s="5"/>
      <c r="Q26" s="20"/>
      <c r="R26" s="20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1.25" customHeight="1" thickTop="1">
      <c r="A27" s="6"/>
      <c r="B27" s="7"/>
      <c r="C27" s="7"/>
      <c r="D27" s="17"/>
      <c r="E27" s="27"/>
      <c r="F27" s="18"/>
      <c r="G27" s="18"/>
      <c r="H27" s="13"/>
      <c r="I27" s="12"/>
      <c r="J27" s="12"/>
      <c r="K27" s="8"/>
      <c r="L27" s="22"/>
      <c r="M27" s="34"/>
      <c r="N27" s="30"/>
      <c r="O27" s="6"/>
      <c r="P27" s="5"/>
      <c r="Q27" s="20"/>
      <c r="R27" s="20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9" spans="2:12" ht="12.75">
      <c r="B29" s="52" t="s">
        <v>212</v>
      </c>
      <c r="D29" s="52"/>
      <c r="I29" s="58"/>
      <c r="L29" s="71" t="s">
        <v>34</v>
      </c>
    </row>
    <row r="30" spans="2:12" ht="12.75">
      <c r="B30" s="52" t="s">
        <v>213</v>
      </c>
      <c r="D30" s="52"/>
      <c r="I30" s="58"/>
      <c r="L30" s="71" t="s">
        <v>58</v>
      </c>
    </row>
    <row r="31" spans="3:12" ht="12.75">
      <c r="C31" s="52"/>
      <c r="I31" s="58"/>
      <c r="L31" s="71" t="s">
        <v>59</v>
      </c>
    </row>
    <row r="32" spans="2:3" ht="12.75">
      <c r="B32" s="52"/>
      <c r="C32" s="52"/>
    </row>
    <row r="33" spans="2:3" ht="12.75">
      <c r="B33" s="52"/>
      <c r="C33" s="52"/>
    </row>
    <row r="34" spans="2:3" ht="12.75">
      <c r="B34" s="52"/>
      <c r="C34" s="52"/>
    </row>
    <row r="37" spans="1:15" ht="12.75">
      <c r="A37" s="148" t="s">
        <v>35</v>
      </c>
      <c r="B37" s="148"/>
      <c r="C37" s="148"/>
      <c r="D37" s="148"/>
      <c r="L37" s="149" t="s">
        <v>66</v>
      </c>
      <c r="M37" s="149"/>
      <c r="N37" s="149"/>
      <c r="O37" s="149"/>
    </row>
  </sheetData>
  <sheetProtection/>
  <mergeCells count="7">
    <mergeCell ref="A1:M1"/>
    <mergeCell ref="A2:M2"/>
    <mergeCell ref="C4:J4"/>
    <mergeCell ref="A3:D3"/>
    <mergeCell ref="J3:O3"/>
    <mergeCell ref="A37:D37"/>
    <mergeCell ref="L37:O37"/>
  </mergeCells>
  <printOptions/>
  <pageMargins left="0.5905511811023623" right="0.1968503937007874" top="0.3937007874015748" bottom="0.3937007874015748" header="0.5118110236220472" footer="0.1968503937007874"/>
  <pageSetup horizontalDpi="600" verticalDpi="600" orientation="portrait" paperSize="9" scale="10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AK33"/>
  <sheetViews>
    <sheetView view="pageBreakPreview" zoomScale="115" zoomScaleSheetLayoutView="115" workbookViewId="0" topLeftCell="A1">
      <selection activeCell="I28" sqref="I28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21.421875" style="1" customWidth="1"/>
    <col min="5" max="5" width="7.421875" style="1" hidden="1" customWidth="1"/>
    <col min="6" max="6" width="8.00390625" style="1" hidden="1" customWidth="1"/>
    <col min="7" max="7" width="23.8515625" style="1" hidden="1" customWidth="1"/>
    <col min="8" max="8" width="18.140625" style="1" hidden="1" customWidth="1"/>
    <col min="9" max="9" width="10.7109375" style="58" customWidth="1"/>
    <col min="10" max="10" width="22.7109375" style="1" customWidth="1"/>
    <col min="11" max="11" width="6.421875" style="1" hidden="1" customWidth="1"/>
    <col min="12" max="12" width="8.28125" style="1" customWidth="1"/>
    <col min="13" max="13" width="7.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0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09"/>
      <c r="O1" s="109"/>
    </row>
    <row r="2" spans="1:15" ht="30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10"/>
      <c r="O2" s="110"/>
    </row>
    <row r="3" spans="1:15" ht="30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D_d1</f>
        <v>05 апреля 2013г.</v>
      </c>
      <c r="K3" s="147"/>
      <c r="L3" s="147"/>
      <c r="M3" s="147"/>
      <c r="N3" s="147"/>
      <c r="O3" s="147"/>
    </row>
    <row r="4" spans="2:37" ht="29.25" customHeight="1">
      <c r="B4" s="16"/>
      <c r="C4" s="157" t="str">
        <f>N_un</f>
        <v>Ветераны (мужчины)</v>
      </c>
      <c r="D4" s="157"/>
      <c r="E4" s="157"/>
      <c r="F4" s="157"/>
      <c r="G4" s="157"/>
      <c r="H4" s="157"/>
      <c r="I4" s="157"/>
      <c r="J4" s="157"/>
      <c r="K4" s="16"/>
      <c r="L4" s="19" t="s">
        <v>225</v>
      </c>
      <c r="M4" s="16"/>
      <c r="N4" s="16"/>
      <c r="O4" s="16"/>
      <c r="P4" s="3"/>
      <c r="Q4" s="4" t="s">
        <v>31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2" t="s">
        <v>3</v>
      </c>
      <c r="M5" s="2" t="s">
        <v>7</v>
      </c>
      <c r="N5" s="11" t="s">
        <v>9</v>
      </c>
      <c r="O5" s="2" t="s">
        <v>5</v>
      </c>
      <c r="P5" s="3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26">
        <v>1</v>
      </c>
      <c r="B6" s="48">
        <v>261</v>
      </c>
      <c r="C6" s="48" t="s">
        <v>40</v>
      </c>
      <c r="D6" s="79" t="s">
        <v>193</v>
      </c>
      <c r="E6" s="80">
        <v>25523</v>
      </c>
      <c r="F6" s="80"/>
      <c r="G6" s="48"/>
      <c r="H6" s="81"/>
      <c r="I6" s="48">
        <v>40</v>
      </c>
      <c r="J6" s="50" t="s">
        <v>194</v>
      </c>
      <c r="K6" s="81"/>
      <c r="L6" s="51">
        <f aca="true" t="shared" si="0" ref="L6:L24">(P6*60+Q6)/86400</f>
        <v>0.0051402777777777775</v>
      </c>
      <c r="M6" s="72">
        <f aca="true" t="shared" si="1" ref="M6:M24">ROUNDDOWN(L6*86400/10,3)</f>
        <v>44.412</v>
      </c>
      <c r="N6" s="74">
        <f aca="true" t="shared" si="2" ref="N6:N24">(L6-L$6)*86400</f>
        <v>0</v>
      </c>
      <c r="O6" s="26" t="s">
        <v>47</v>
      </c>
      <c r="P6" s="3">
        <v>7</v>
      </c>
      <c r="Q6" s="20">
        <v>24.12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7">
        <v>268</v>
      </c>
      <c r="C7" s="7" t="s">
        <v>41</v>
      </c>
      <c r="D7" s="17" t="s">
        <v>183</v>
      </c>
      <c r="E7" s="27">
        <v>26259</v>
      </c>
      <c r="F7" s="27"/>
      <c r="G7" s="18"/>
      <c r="H7" s="13"/>
      <c r="I7" s="18">
        <v>40</v>
      </c>
      <c r="J7" s="13" t="s">
        <v>184</v>
      </c>
      <c r="K7" s="9"/>
      <c r="L7" s="65">
        <f t="shared" si="0"/>
        <v>0.005261342592592593</v>
      </c>
      <c r="M7" s="73">
        <f t="shared" si="1"/>
        <v>45.458</v>
      </c>
      <c r="N7" s="75">
        <f t="shared" si="2"/>
        <v>10.460000000000031</v>
      </c>
      <c r="O7" s="6" t="s">
        <v>44</v>
      </c>
      <c r="P7" s="3">
        <v>7</v>
      </c>
      <c r="Q7" s="20">
        <v>34.58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>
      <c r="A8" s="6">
        <v>3</v>
      </c>
      <c r="B8" s="7">
        <v>263</v>
      </c>
      <c r="C8" s="7" t="s">
        <v>41</v>
      </c>
      <c r="D8" s="15" t="s">
        <v>185</v>
      </c>
      <c r="E8" s="24">
        <v>26586</v>
      </c>
      <c r="F8" s="24"/>
      <c r="G8" s="7"/>
      <c r="H8" s="12"/>
      <c r="I8" s="7">
        <v>40</v>
      </c>
      <c r="J8" s="13" t="s">
        <v>52</v>
      </c>
      <c r="K8" s="12"/>
      <c r="L8" s="65">
        <f t="shared" si="0"/>
        <v>0.005298611111111112</v>
      </c>
      <c r="M8" s="73">
        <f t="shared" si="1"/>
        <v>45.78</v>
      </c>
      <c r="N8" s="75">
        <f t="shared" si="2"/>
        <v>13.680000000000067</v>
      </c>
      <c r="O8" s="6" t="s">
        <v>47</v>
      </c>
      <c r="P8" s="3">
        <v>7</v>
      </c>
      <c r="Q8" s="20">
        <v>37.8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>
      <c r="A9" s="6">
        <v>4</v>
      </c>
      <c r="B9" s="7">
        <v>264</v>
      </c>
      <c r="C9" s="7" t="s">
        <v>40</v>
      </c>
      <c r="D9" s="17" t="s">
        <v>189</v>
      </c>
      <c r="E9" s="27">
        <v>25563</v>
      </c>
      <c r="F9" s="27"/>
      <c r="G9" s="18"/>
      <c r="H9" s="13"/>
      <c r="I9" s="18">
        <v>40</v>
      </c>
      <c r="J9" s="13" t="s">
        <v>37</v>
      </c>
      <c r="K9" s="8"/>
      <c r="L9" s="65">
        <f t="shared" si="0"/>
        <v>0.005304513888888889</v>
      </c>
      <c r="M9" s="73">
        <f t="shared" si="1"/>
        <v>45.831</v>
      </c>
      <c r="N9" s="75">
        <f t="shared" si="2"/>
        <v>14.190000000000037</v>
      </c>
      <c r="O9" s="6" t="s">
        <v>44</v>
      </c>
      <c r="P9" s="3">
        <v>7</v>
      </c>
      <c r="Q9" s="20">
        <v>38.31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 thickBot="1">
      <c r="A10" s="35">
        <v>5</v>
      </c>
      <c r="B10" s="36">
        <v>272</v>
      </c>
      <c r="C10" s="36" t="s">
        <v>40</v>
      </c>
      <c r="D10" s="37" t="s">
        <v>175</v>
      </c>
      <c r="E10" s="38">
        <v>25787</v>
      </c>
      <c r="F10" s="38"/>
      <c r="G10" s="39"/>
      <c r="H10" s="40"/>
      <c r="I10" s="39">
        <v>40</v>
      </c>
      <c r="J10" s="40" t="s">
        <v>74</v>
      </c>
      <c r="K10" s="60"/>
      <c r="L10" s="63">
        <f t="shared" si="0"/>
        <v>0.0053353009259259265</v>
      </c>
      <c r="M10" s="83">
        <f t="shared" si="1"/>
        <v>46.097</v>
      </c>
      <c r="N10" s="75">
        <f t="shared" si="2"/>
        <v>16.850000000000076</v>
      </c>
      <c r="O10" s="6" t="s">
        <v>44</v>
      </c>
      <c r="P10" s="3">
        <v>7</v>
      </c>
      <c r="Q10" s="20">
        <v>40.97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 thickTop="1">
      <c r="A11" s="6">
        <v>1</v>
      </c>
      <c r="B11" s="7">
        <v>275</v>
      </c>
      <c r="C11" s="7" t="s">
        <v>40</v>
      </c>
      <c r="D11" s="17" t="s">
        <v>173</v>
      </c>
      <c r="E11" s="27">
        <v>24787</v>
      </c>
      <c r="F11" s="27"/>
      <c r="G11" s="18"/>
      <c r="H11" s="13"/>
      <c r="I11" s="18">
        <v>45</v>
      </c>
      <c r="J11" s="13" t="s">
        <v>134</v>
      </c>
      <c r="K11" s="9"/>
      <c r="L11" s="65">
        <f t="shared" si="0"/>
        <v>0.004932060185185185</v>
      </c>
      <c r="M11" s="73">
        <f t="shared" si="1"/>
        <v>42.613</v>
      </c>
      <c r="N11" s="75">
        <f t="shared" si="2"/>
        <v>-17.989999999999977</v>
      </c>
      <c r="O11" s="6" t="s">
        <v>44</v>
      </c>
      <c r="P11" s="3">
        <v>7</v>
      </c>
      <c r="Q11" s="20">
        <v>6.13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>
        <v>2</v>
      </c>
      <c r="B12" s="7">
        <v>277</v>
      </c>
      <c r="C12" s="7" t="s">
        <v>41</v>
      </c>
      <c r="D12" s="17" t="s">
        <v>230</v>
      </c>
      <c r="E12" s="27">
        <v>23816</v>
      </c>
      <c r="F12" s="27"/>
      <c r="G12" s="18"/>
      <c r="H12" s="13"/>
      <c r="I12" s="18">
        <v>45</v>
      </c>
      <c r="J12" s="13" t="s">
        <v>231</v>
      </c>
      <c r="K12" s="9"/>
      <c r="L12" s="65">
        <f t="shared" si="0"/>
        <v>0.005329513888888889</v>
      </c>
      <c r="M12" s="73">
        <f t="shared" si="1"/>
        <v>46.047</v>
      </c>
      <c r="N12" s="75">
        <f t="shared" si="2"/>
        <v>16.350000000000023</v>
      </c>
      <c r="O12" s="6" t="s">
        <v>44</v>
      </c>
      <c r="P12" s="3">
        <v>7</v>
      </c>
      <c r="Q12" s="20">
        <v>40.47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>
      <c r="A13" s="6">
        <v>3</v>
      </c>
      <c r="B13" s="7">
        <v>274</v>
      </c>
      <c r="C13" s="7" t="s">
        <v>41</v>
      </c>
      <c r="D13" s="17" t="s">
        <v>176</v>
      </c>
      <c r="E13" s="27">
        <v>24096</v>
      </c>
      <c r="F13" s="27"/>
      <c r="G13" s="18"/>
      <c r="H13" s="13"/>
      <c r="I13" s="18">
        <v>45</v>
      </c>
      <c r="J13" s="13" t="s">
        <v>134</v>
      </c>
      <c r="K13" s="9"/>
      <c r="L13" s="65">
        <f t="shared" si="0"/>
        <v>0.005419328703703704</v>
      </c>
      <c r="M13" s="73">
        <f t="shared" si="1"/>
        <v>46.823</v>
      </c>
      <c r="N13" s="75">
        <f t="shared" si="2"/>
        <v>24.11000000000005</v>
      </c>
      <c r="O13" s="6" t="s">
        <v>44</v>
      </c>
      <c r="P13" s="3">
        <v>7</v>
      </c>
      <c r="Q13" s="20">
        <v>48.23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 customHeight="1" thickBot="1">
      <c r="A14" s="35">
        <v>4</v>
      </c>
      <c r="B14" s="36">
        <v>281</v>
      </c>
      <c r="C14" s="36" t="s">
        <v>40</v>
      </c>
      <c r="D14" s="37" t="s">
        <v>228</v>
      </c>
      <c r="E14" s="39">
        <v>24521</v>
      </c>
      <c r="F14" s="38"/>
      <c r="G14" s="39"/>
      <c r="H14" s="40"/>
      <c r="I14" s="39">
        <v>45</v>
      </c>
      <c r="J14" s="40" t="s">
        <v>229</v>
      </c>
      <c r="K14" s="60"/>
      <c r="L14" s="63">
        <f t="shared" si="0"/>
        <v>0.005617939814814814</v>
      </c>
      <c r="M14" s="83">
        <f t="shared" si="1"/>
        <v>48.539</v>
      </c>
      <c r="N14" s="75">
        <f t="shared" si="2"/>
        <v>41.26999999999998</v>
      </c>
      <c r="O14" s="6" t="s">
        <v>44</v>
      </c>
      <c r="P14" s="3">
        <v>8</v>
      </c>
      <c r="Q14" s="20">
        <v>5.39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 thickTop="1">
      <c r="A15" s="100">
        <v>1</v>
      </c>
      <c r="B15" s="25">
        <v>290</v>
      </c>
      <c r="C15" s="25" t="s">
        <v>41</v>
      </c>
      <c r="D15" s="31" t="s">
        <v>162</v>
      </c>
      <c r="E15" s="33">
        <v>22656</v>
      </c>
      <c r="F15" s="32"/>
      <c r="G15" s="33"/>
      <c r="H15" s="28"/>
      <c r="I15" s="33">
        <v>50</v>
      </c>
      <c r="J15" s="28" t="s">
        <v>163</v>
      </c>
      <c r="K15" s="120"/>
      <c r="L15" s="121">
        <f t="shared" si="0"/>
        <v>0.0052310185185185185</v>
      </c>
      <c r="M15" s="123">
        <f t="shared" si="1"/>
        <v>45.196</v>
      </c>
      <c r="N15" s="75">
        <f t="shared" si="2"/>
        <v>7.840000000000027</v>
      </c>
      <c r="O15" s="6" t="s">
        <v>44</v>
      </c>
      <c r="P15" s="3">
        <v>7</v>
      </c>
      <c r="Q15" s="20">
        <v>31.96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>
      <c r="A16" s="6">
        <v>2</v>
      </c>
      <c r="B16" s="7">
        <v>300</v>
      </c>
      <c r="C16" s="7" t="s">
        <v>41</v>
      </c>
      <c r="D16" s="17" t="s">
        <v>148</v>
      </c>
      <c r="E16" s="27">
        <v>21887</v>
      </c>
      <c r="F16" s="27"/>
      <c r="G16" s="18"/>
      <c r="H16" s="13"/>
      <c r="I16" s="18">
        <v>50</v>
      </c>
      <c r="J16" s="13" t="s">
        <v>37</v>
      </c>
      <c r="K16" s="9"/>
      <c r="L16" s="65">
        <f t="shared" si="0"/>
        <v>0.005812615740740741</v>
      </c>
      <c r="M16" s="73">
        <f t="shared" si="1"/>
        <v>50.221</v>
      </c>
      <c r="N16" s="75">
        <f t="shared" si="2"/>
        <v>58.09000000000001</v>
      </c>
      <c r="O16" s="6" t="s">
        <v>42</v>
      </c>
      <c r="P16" s="3">
        <v>8</v>
      </c>
      <c r="Q16" s="20">
        <v>22.21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.75" customHeight="1" thickBot="1">
      <c r="A17" s="35">
        <v>3</v>
      </c>
      <c r="B17" s="36">
        <v>294</v>
      </c>
      <c r="C17" s="36" t="s">
        <v>40</v>
      </c>
      <c r="D17" s="37" t="s">
        <v>226</v>
      </c>
      <c r="E17" s="38">
        <v>22168</v>
      </c>
      <c r="F17" s="38"/>
      <c r="G17" s="39"/>
      <c r="H17" s="40"/>
      <c r="I17" s="39">
        <v>50</v>
      </c>
      <c r="J17" s="40" t="s">
        <v>227</v>
      </c>
      <c r="K17" s="60"/>
      <c r="L17" s="63">
        <f t="shared" si="0"/>
        <v>0.0058381944444444445</v>
      </c>
      <c r="M17" s="83">
        <f t="shared" si="1"/>
        <v>50.442</v>
      </c>
      <c r="N17" s="75">
        <f t="shared" si="2"/>
        <v>60.300000000000026</v>
      </c>
      <c r="O17" s="6" t="s">
        <v>44</v>
      </c>
      <c r="P17" s="3">
        <v>8</v>
      </c>
      <c r="Q17" s="20">
        <v>24.42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.75" customHeight="1" thickBot="1" thickTop="1">
      <c r="A18" s="92">
        <v>1</v>
      </c>
      <c r="B18" s="93">
        <v>308</v>
      </c>
      <c r="C18" s="93" t="s">
        <v>40</v>
      </c>
      <c r="D18" s="103" t="s">
        <v>141</v>
      </c>
      <c r="E18" s="105">
        <v>20434</v>
      </c>
      <c r="F18" s="105"/>
      <c r="G18" s="104"/>
      <c r="H18" s="106"/>
      <c r="I18" s="104">
        <v>55</v>
      </c>
      <c r="J18" s="106" t="s">
        <v>74</v>
      </c>
      <c r="K18" s="117"/>
      <c r="L18" s="118">
        <f t="shared" si="0"/>
        <v>0.005956134259259259</v>
      </c>
      <c r="M18" s="126">
        <f t="shared" si="1"/>
        <v>51.461</v>
      </c>
      <c r="N18" s="75">
        <f t="shared" si="2"/>
        <v>70.49000000000001</v>
      </c>
      <c r="O18" s="6" t="s">
        <v>42</v>
      </c>
      <c r="P18" s="3">
        <v>8</v>
      </c>
      <c r="Q18" s="20">
        <v>34.61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.75" customHeight="1" thickTop="1">
      <c r="A19" s="100">
        <v>1</v>
      </c>
      <c r="B19" s="25">
        <v>310</v>
      </c>
      <c r="C19" s="25" t="s">
        <v>41</v>
      </c>
      <c r="D19" s="31" t="s">
        <v>133</v>
      </c>
      <c r="E19" s="33">
        <v>19244</v>
      </c>
      <c r="F19" s="32"/>
      <c r="G19" s="33"/>
      <c r="H19" s="28"/>
      <c r="I19" s="33">
        <v>60</v>
      </c>
      <c r="J19" s="28" t="s">
        <v>134</v>
      </c>
      <c r="K19" s="120"/>
      <c r="L19" s="121">
        <f t="shared" si="0"/>
        <v>0.005447106481481482</v>
      </c>
      <c r="M19" s="123">
        <f t="shared" si="1"/>
        <v>47.063</v>
      </c>
      <c r="N19" s="75">
        <f t="shared" si="2"/>
        <v>26.510000000000037</v>
      </c>
      <c r="O19" s="6" t="s">
        <v>42</v>
      </c>
      <c r="P19" s="3">
        <v>7</v>
      </c>
      <c r="Q19" s="20">
        <v>50.63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.75" customHeight="1" thickBot="1">
      <c r="A20" s="35">
        <v>2</v>
      </c>
      <c r="B20" s="36">
        <v>311</v>
      </c>
      <c r="C20" s="36" t="s">
        <v>40</v>
      </c>
      <c r="D20" s="37" t="s">
        <v>135</v>
      </c>
      <c r="E20" s="38">
        <v>18510</v>
      </c>
      <c r="F20" s="38"/>
      <c r="G20" s="39"/>
      <c r="H20" s="40"/>
      <c r="I20" s="39">
        <v>60</v>
      </c>
      <c r="J20" s="40" t="s">
        <v>136</v>
      </c>
      <c r="K20" s="60"/>
      <c r="L20" s="63">
        <f t="shared" si="0"/>
        <v>0.005447800925925926</v>
      </c>
      <c r="M20" s="83">
        <f t="shared" si="1"/>
        <v>47.069</v>
      </c>
      <c r="N20" s="75">
        <f t="shared" si="2"/>
        <v>26.570000000000054</v>
      </c>
      <c r="O20" s="6" t="s">
        <v>42</v>
      </c>
      <c r="P20" s="3">
        <v>7</v>
      </c>
      <c r="Q20" s="20">
        <v>50.69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.75" customHeight="1" thickTop="1">
      <c r="A21" s="6">
        <v>1</v>
      </c>
      <c r="B21" s="7">
        <v>325</v>
      </c>
      <c r="C21" s="7" t="s">
        <v>40</v>
      </c>
      <c r="D21" s="17" t="s">
        <v>118</v>
      </c>
      <c r="E21" s="27">
        <v>17252</v>
      </c>
      <c r="F21" s="27"/>
      <c r="G21" s="18"/>
      <c r="H21" s="13"/>
      <c r="I21" s="18">
        <v>65</v>
      </c>
      <c r="J21" s="13" t="s">
        <v>72</v>
      </c>
      <c r="K21" s="9"/>
      <c r="L21" s="65">
        <f t="shared" si="0"/>
        <v>0.00571087962962963</v>
      </c>
      <c r="M21" s="73">
        <f t="shared" si="1"/>
        <v>49.342</v>
      </c>
      <c r="N21" s="75">
        <f t="shared" si="2"/>
        <v>49.30000000000006</v>
      </c>
      <c r="O21" s="6" t="s">
        <v>43</v>
      </c>
      <c r="P21" s="3">
        <v>8</v>
      </c>
      <c r="Q21" s="20">
        <v>13.42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.75" customHeight="1">
      <c r="A22" s="6">
        <v>2</v>
      </c>
      <c r="B22" s="7">
        <v>323</v>
      </c>
      <c r="C22" s="7" t="s">
        <v>40</v>
      </c>
      <c r="D22" s="15" t="s">
        <v>117</v>
      </c>
      <c r="E22" s="24">
        <v>17315</v>
      </c>
      <c r="F22" s="24"/>
      <c r="G22" s="7"/>
      <c r="H22" s="12"/>
      <c r="I22" s="7">
        <v>65</v>
      </c>
      <c r="J22" s="13" t="s">
        <v>37</v>
      </c>
      <c r="K22" s="29"/>
      <c r="L22" s="65">
        <f t="shared" si="0"/>
        <v>0.0059983796296296295</v>
      </c>
      <c r="M22" s="73">
        <f t="shared" si="1"/>
        <v>51.826</v>
      </c>
      <c r="N22" s="75">
        <f t="shared" si="2"/>
        <v>74.14000000000001</v>
      </c>
      <c r="O22" s="6" t="s">
        <v>43</v>
      </c>
      <c r="P22" s="3">
        <v>8</v>
      </c>
      <c r="Q22" s="20">
        <v>38.26</v>
      </c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.75" customHeight="1">
      <c r="A23" s="6">
        <v>3</v>
      </c>
      <c r="B23" s="7">
        <v>324</v>
      </c>
      <c r="C23" s="7" t="s">
        <v>41</v>
      </c>
      <c r="D23" s="17" t="s">
        <v>215</v>
      </c>
      <c r="E23" s="27">
        <v>17069</v>
      </c>
      <c r="F23" s="27"/>
      <c r="G23" s="18"/>
      <c r="H23" s="13"/>
      <c r="I23" s="18">
        <v>65</v>
      </c>
      <c r="J23" s="13" t="s">
        <v>112</v>
      </c>
      <c r="K23" s="9"/>
      <c r="L23" s="65">
        <f t="shared" si="0"/>
        <v>0.006127314814814815</v>
      </c>
      <c r="M23" s="73">
        <f t="shared" si="1"/>
        <v>52.94</v>
      </c>
      <c r="N23" s="75">
        <f t="shared" si="2"/>
        <v>85.28000000000002</v>
      </c>
      <c r="O23" s="6" t="s">
        <v>43</v>
      </c>
      <c r="P23" s="3">
        <v>8</v>
      </c>
      <c r="Q23" s="20">
        <v>49.4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 customHeight="1">
      <c r="A24" s="6">
        <v>4</v>
      </c>
      <c r="B24" s="7">
        <v>320</v>
      </c>
      <c r="C24" s="7" t="s">
        <v>41</v>
      </c>
      <c r="D24" s="17" t="s">
        <v>123</v>
      </c>
      <c r="E24" s="27">
        <v>17658</v>
      </c>
      <c r="F24" s="27"/>
      <c r="G24" s="18"/>
      <c r="H24" s="13"/>
      <c r="I24" s="18">
        <v>65</v>
      </c>
      <c r="J24" s="13" t="s">
        <v>52</v>
      </c>
      <c r="K24" s="9"/>
      <c r="L24" s="65">
        <f t="shared" si="0"/>
        <v>0.006383680555555555</v>
      </c>
      <c r="M24" s="73">
        <f t="shared" si="1"/>
        <v>55.155</v>
      </c>
      <c r="N24" s="75">
        <f t="shared" si="2"/>
        <v>107.42999999999996</v>
      </c>
      <c r="O24" s="6" t="s">
        <v>43</v>
      </c>
      <c r="P24" s="3">
        <v>9</v>
      </c>
      <c r="Q24" s="20">
        <v>11.55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8.25" customHeight="1" thickBot="1">
      <c r="A25" s="35"/>
      <c r="B25" s="36"/>
      <c r="C25" s="36"/>
      <c r="D25" s="37"/>
      <c r="E25" s="38"/>
      <c r="F25" s="39"/>
      <c r="G25" s="39"/>
      <c r="H25" s="40"/>
      <c r="I25" s="39"/>
      <c r="J25" s="40"/>
      <c r="K25" s="78"/>
      <c r="L25" s="63"/>
      <c r="M25" s="64"/>
      <c r="N25" s="61"/>
      <c r="O25" s="35"/>
      <c r="P25" s="3"/>
      <c r="Q25" s="20"/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ht="13.5" thickTop="1"/>
    <row r="28" spans="2:13" ht="12.75">
      <c r="B28" s="52" t="s">
        <v>232</v>
      </c>
      <c r="J28" s="125" t="s">
        <v>34</v>
      </c>
      <c r="K28" s="124"/>
      <c r="M28" s="124"/>
    </row>
    <row r="29" spans="2:13" ht="12.75">
      <c r="B29" s="52" t="s">
        <v>233</v>
      </c>
      <c r="J29" s="125" t="s">
        <v>58</v>
      </c>
      <c r="K29" s="124"/>
      <c r="M29" s="124"/>
    </row>
    <row r="30" spans="3:13" ht="12.75">
      <c r="C30" s="52"/>
      <c r="J30" s="125" t="s">
        <v>59</v>
      </c>
      <c r="K30" s="124"/>
      <c r="M30" s="124"/>
    </row>
    <row r="33" spans="1:15" ht="12.75">
      <c r="A33" s="148" t="s">
        <v>35</v>
      </c>
      <c r="B33" s="148"/>
      <c r="C33" s="148"/>
      <c r="D33" s="148"/>
      <c r="L33" s="149" t="s">
        <v>66</v>
      </c>
      <c r="M33" s="149"/>
      <c r="N33" s="149"/>
      <c r="O33" s="149"/>
    </row>
  </sheetData>
  <sheetProtection/>
  <mergeCells count="7">
    <mergeCell ref="A1:M1"/>
    <mergeCell ref="A2:M2"/>
    <mergeCell ref="C4:J4"/>
    <mergeCell ref="A3:D3"/>
    <mergeCell ref="J3:O3"/>
    <mergeCell ref="A33:D33"/>
    <mergeCell ref="L33:O33"/>
  </mergeCells>
  <printOptions/>
  <pageMargins left="0.7874015748031497" right="0.1968503937007874" top="0.3937007874015748" bottom="0.3937007874015748" header="0.5118110236220472" footer="0.3937007874015748"/>
  <pageSetup horizontalDpi="600" verticalDpi="600" orientation="portrait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AK36"/>
  <sheetViews>
    <sheetView view="pageBreakPreview" zoomScale="115" zoomScaleSheetLayoutView="115" workbookViewId="0" topLeftCell="A1">
      <selection activeCell="J28" sqref="J28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1.57421875" style="1" customWidth="1"/>
    <col min="5" max="5" width="7.00390625" style="1" hidden="1" customWidth="1"/>
    <col min="6" max="6" width="8.00390625" style="1" hidden="1" customWidth="1"/>
    <col min="7" max="7" width="24.57421875" style="1" hidden="1" customWidth="1"/>
    <col min="8" max="8" width="19.140625" style="1" hidden="1" customWidth="1"/>
    <col min="9" max="9" width="10.57421875" style="1" customWidth="1"/>
    <col min="10" max="10" width="23.28125" style="1" customWidth="1"/>
    <col min="11" max="11" width="0.71875" style="1" hidden="1" customWidth="1"/>
    <col min="12" max="12" width="7.8515625" style="1" customWidth="1"/>
    <col min="13" max="13" width="8.57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.75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09"/>
      <c r="O1" s="109"/>
    </row>
    <row r="2" spans="1:15" ht="27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10"/>
      <c r="O2" s="110"/>
    </row>
    <row r="3" spans="1:15" ht="32.2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D_d2</f>
        <v>06 апреля 2013г.</v>
      </c>
      <c r="K3" s="147"/>
      <c r="L3" s="147"/>
      <c r="M3" s="147"/>
      <c r="N3" s="147"/>
      <c r="O3" s="147"/>
    </row>
    <row r="4" spans="2:37" ht="24.75" customHeight="1">
      <c r="B4" s="16"/>
      <c r="C4" s="144" t="str">
        <f>N_dev</f>
        <v>Ветараны (женщины)</v>
      </c>
      <c r="D4" s="144"/>
      <c r="E4" s="144"/>
      <c r="F4" s="144"/>
      <c r="G4" s="144"/>
      <c r="H4" s="144"/>
      <c r="I4" s="144"/>
      <c r="J4" s="144"/>
      <c r="K4" s="16"/>
      <c r="L4" s="19" t="s">
        <v>28</v>
      </c>
      <c r="M4" s="16"/>
      <c r="N4" s="16"/>
      <c r="O4" s="16"/>
      <c r="P4" s="5"/>
      <c r="Q4" s="1" t="s">
        <v>26</v>
      </c>
      <c r="R4" s="1" t="s">
        <v>27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2" t="s">
        <v>7</v>
      </c>
      <c r="N5" s="2" t="s">
        <v>9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Bot="1" thickTop="1">
      <c r="A6" s="92">
        <v>1</v>
      </c>
      <c r="B6" s="93">
        <v>350</v>
      </c>
      <c r="C6" s="93" t="s">
        <v>40</v>
      </c>
      <c r="D6" s="94" t="s">
        <v>99</v>
      </c>
      <c r="E6" s="96">
        <v>29602</v>
      </c>
      <c r="F6" s="96"/>
      <c r="G6" s="93"/>
      <c r="H6" s="97"/>
      <c r="I6" s="93">
        <v>30</v>
      </c>
      <c r="J6" s="97" t="s">
        <v>100</v>
      </c>
      <c r="K6" s="117"/>
      <c r="L6" s="118">
        <f aca="true" t="shared" si="0" ref="L6:L26">(P6*60+Q6)/86400</f>
        <v>0.0011523148148148148</v>
      </c>
      <c r="M6" s="126">
        <f aca="true" t="shared" si="1" ref="M6:M26">ROUNDDOWN(L6*86400/2,3)</f>
        <v>49.78</v>
      </c>
      <c r="N6" s="74">
        <f aca="true" t="shared" si="2" ref="N6:N25">(L6-L$6)*86400</f>
        <v>0</v>
      </c>
      <c r="O6" s="26"/>
      <c r="P6" s="3">
        <v>1</v>
      </c>
      <c r="Q6" s="20">
        <v>39.56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 thickTop="1">
      <c r="A7" s="100">
        <v>1</v>
      </c>
      <c r="B7" s="25">
        <v>353</v>
      </c>
      <c r="C7" s="25" t="s">
        <v>40</v>
      </c>
      <c r="D7" s="47" t="s">
        <v>94</v>
      </c>
      <c r="E7" s="49">
        <v>27561</v>
      </c>
      <c r="F7" s="49"/>
      <c r="G7" s="25"/>
      <c r="H7" s="45"/>
      <c r="I7" s="25">
        <v>35</v>
      </c>
      <c r="J7" s="45" t="s">
        <v>95</v>
      </c>
      <c r="K7" s="120"/>
      <c r="L7" s="121">
        <f t="shared" si="0"/>
        <v>0.0010063657407407408</v>
      </c>
      <c r="M7" s="123">
        <f t="shared" si="1"/>
        <v>43.475</v>
      </c>
      <c r="N7" s="75">
        <f t="shared" si="2"/>
        <v>-12.609999999999989</v>
      </c>
      <c r="O7" s="6"/>
      <c r="P7" s="3">
        <v>1</v>
      </c>
      <c r="Q7" s="20">
        <v>26.95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2</v>
      </c>
      <c r="B8" s="7">
        <v>351</v>
      </c>
      <c r="C8" s="7" t="s">
        <v>40</v>
      </c>
      <c r="D8" s="15" t="s">
        <v>101</v>
      </c>
      <c r="E8" s="24">
        <v>27577</v>
      </c>
      <c r="F8" s="24"/>
      <c r="G8" s="7"/>
      <c r="H8" s="12"/>
      <c r="I8" s="7">
        <v>35</v>
      </c>
      <c r="J8" s="12" t="s">
        <v>100</v>
      </c>
      <c r="K8" s="9"/>
      <c r="L8" s="65">
        <f t="shared" si="0"/>
        <v>0.0011050925925925924</v>
      </c>
      <c r="M8" s="73">
        <f t="shared" si="1"/>
        <v>47.74</v>
      </c>
      <c r="N8" s="75">
        <f t="shared" si="2"/>
        <v>-4.0800000000000125</v>
      </c>
      <c r="O8" s="6"/>
      <c r="P8" s="3">
        <v>1</v>
      </c>
      <c r="Q8" s="20">
        <v>35.48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 thickBot="1">
      <c r="A9" s="35">
        <v>3</v>
      </c>
      <c r="B9" s="36">
        <v>352</v>
      </c>
      <c r="C9" s="36" t="s">
        <v>41</v>
      </c>
      <c r="D9" s="41" t="s">
        <v>102</v>
      </c>
      <c r="E9" s="62">
        <v>27137</v>
      </c>
      <c r="F9" s="62"/>
      <c r="G9" s="36"/>
      <c r="H9" s="42"/>
      <c r="I9" s="36">
        <v>35</v>
      </c>
      <c r="J9" s="42" t="s">
        <v>52</v>
      </c>
      <c r="K9" s="60"/>
      <c r="L9" s="63">
        <f t="shared" si="0"/>
        <v>0.001152199074074074</v>
      </c>
      <c r="M9" s="83">
        <f t="shared" si="1"/>
        <v>49.775</v>
      </c>
      <c r="N9" s="75">
        <f t="shared" si="2"/>
        <v>-0.010000000000009307</v>
      </c>
      <c r="O9" s="6"/>
      <c r="P9" s="3">
        <v>1</v>
      </c>
      <c r="Q9" s="20">
        <v>39.55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 thickTop="1">
      <c r="A10" s="6">
        <v>1</v>
      </c>
      <c r="B10" s="7">
        <v>356</v>
      </c>
      <c r="C10" s="7" t="s">
        <v>41</v>
      </c>
      <c r="D10" s="15" t="s">
        <v>91</v>
      </c>
      <c r="E10" s="24">
        <v>25518</v>
      </c>
      <c r="F10" s="24"/>
      <c r="G10" s="7"/>
      <c r="H10" s="12"/>
      <c r="I10" s="7">
        <v>40</v>
      </c>
      <c r="J10" s="12" t="s">
        <v>92</v>
      </c>
      <c r="K10" s="9"/>
      <c r="L10" s="65">
        <f t="shared" si="0"/>
        <v>0.0010350694444444446</v>
      </c>
      <c r="M10" s="73">
        <f t="shared" si="1"/>
        <v>44.715</v>
      </c>
      <c r="N10" s="75">
        <f t="shared" si="2"/>
        <v>-10.129999999999985</v>
      </c>
      <c r="O10" s="6"/>
      <c r="P10" s="3">
        <v>1</v>
      </c>
      <c r="Q10" s="20">
        <v>29.43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2</v>
      </c>
      <c r="B11" s="7">
        <v>354</v>
      </c>
      <c r="C11" s="7" t="s">
        <v>40</v>
      </c>
      <c r="D11" s="15" t="s">
        <v>96</v>
      </c>
      <c r="E11" s="24">
        <v>25992</v>
      </c>
      <c r="F11" s="24"/>
      <c r="G11" s="7"/>
      <c r="H11" s="12"/>
      <c r="I11" s="7">
        <v>40</v>
      </c>
      <c r="J11" s="12" t="s">
        <v>97</v>
      </c>
      <c r="K11" s="9"/>
      <c r="L11" s="65">
        <f t="shared" si="0"/>
        <v>0.0010515046296296297</v>
      </c>
      <c r="M11" s="73">
        <f t="shared" si="1"/>
        <v>45.425</v>
      </c>
      <c r="N11" s="75">
        <f t="shared" si="2"/>
        <v>-8.709999999999994</v>
      </c>
      <c r="O11" s="6"/>
      <c r="P11" s="3">
        <v>1</v>
      </c>
      <c r="Q11" s="20">
        <v>30.85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 thickBot="1">
      <c r="A12" s="35">
        <v>3</v>
      </c>
      <c r="B12" s="36">
        <v>355</v>
      </c>
      <c r="C12" s="36" t="s">
        <v>40</v>
      </c>
      <c r="D12" s="41" t="s">
        <v>98</v>
      </c>
      <c r="E12" s="62">
        <v>25172</v>
      </c>
      <c r="F12" s="62"/>
      <c r="G12" s="36"/>
      <c r="H12" s="42"/>
      <c r="I12" s="36">
        <v>40</v>
      </c>
      <c r="J12" s="42" t="s">
        <v>97</v>
      </c>
      <c r="K12" s="60"/>
      <c r="L12" s="63">
        <f t="shared" si="0"/>
        <v>0.0010924768518518519</v>
      </c>
      <c r="M12" s="83">
        <f t="shared" si="1"/>
        <v>47.195</v>
      </c>
      <c r="N12" s="75">
        <f t="shared" si="2"/>
        <v>-5.169999999999996</v>
      </c>
      <c r="O12" s="6"/>
      <c r="P12" s="3">
        <v>1</v>
      </c>
      <c r="Q12" s="20">
        <v>34.39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 thickBot="1" thickTop="1">
      <c r="A13" s="35">
        <v>1</v>
      </c>
      <c r="B13" s="36">
        <v>357</v>
      </c>
      <c r="C13" s="36" t="s">
        <v>41</v>
      </c>
      <c r="D13" s="41" t="s">
        <v>93</v>
      </c>
      <c r="E13" s="62">
        <v>24604</v>
      </c>
      <c r="F13" s="62"/>
      <c r="G13" s="36"/>
      <c r="H13" s="42"/>
      <c r="I13" s="36">
        <v>45</v>
      </c>
      <c r="J13" s="42" t="s">
        <v>85</v>
      </c>
      <c r="K13" s="60"/>
      <c r="L13" s="63">
        <f t="shared" si="0"/>
        <v>0.0010611111111111112</v>
      </c>
      <c r="M13" s="83">
        <f t="shared" si="1"/>
        <v>45.84</v>
      </c>
      <c r="N13" s="75">
        <f t="shared" si="2"/>
        <v>-7.87999999999999</v>
      </c>
      <c r="O13" s="6"/>
      <c r="P13" s="3">
        <v>1</v>
      </c>
      <c r="Q13" s="20">
        <v>31.68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 thickTop="1">
      <c r="A14" s="6">
        <v>1</v>
      </c>
      <c r="B14" s="7">
        <v>361</v>
      </c>
      <c r="C14" s="7" t="s">
        <v>40</v>
      </c>
      <c r="D14" s="15" t="s">
        <v>84</v>
      </c>
      <c r="E14" s="24">
        <v>22224</v>
      </c>
      <c r="F14" s="24"/>
      <c r="G14" s="7"/>
      <c r="H14" s="12"/>
      <c r="I14" s="7">
        <v>50</v>
      </c>
      <c r="J14" s="12" t="s">
        <v>85</v>
      </c>
      <c r="K14" s="8"/>
      <c r="L14" s="65">
        <f t="shared" si="0"/>
        <v>0.001080787037037037</v>
      </c>
      <c r="M14" s="73">
        <f t="shared" si="1"/>
        <v>46.69</v>
      </c>
      <c r="N14" s="75">
        <f t="shared" si="2"/>
        <v>-6.18</v>
      </c>
      <c r="O14" s="6"/>
      <c r="P14" s="3">
        <v>1</v>
      </c>
      <c r="Q14" s="20">
        <v>33.38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>
      <c r="A15" s="6">
        <v>2</v>
      </c>
      <c r="B15" s="7">
        <v>358</v>
      </c>
      <c r="C15" s="7" t="s">
        <v>41</v>
      </c>
      <c r="D15" s="15" t="s">
        <v>88</v>
      </c>
      <c r="E15" s="24">
        <v>21756</v>
      </c>
      <c r="F15" s="24"/>
      <c r="G15" s="7"/>
      <c r="H15" s="12"/>
      <c r="I15" s="7">
        <v>50</v>
      </c>
      <c r="J15" s="12" t="s">
        <v>89</v>
      </c>
      <c r="K15" s="9"/>
      <c r="L15" s="65">
        <f t="shared" si="0"/>
        <v>0.001129050925925926</v>
      </c>
      <c r="M15" s="73">
        <f t="shared" si="1"/>
        <v>48.775</v>
      </c>
      <c r="N15" s="75">
        <f t="shared" si="2"/>
        <v>-2.009999999999997</v>
      </c>
      <c r="O15" s="6"/>
      <c r="P15" s="3">
        <v>1</v>
      </c>
      <c r="Q15" s="20">
        <v>37.55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>
      <c r="A16" s="6">
        <v>3</v>
      </c>
      <c r="B16" s="7">
        <v>360</v>
      </c>
      <c r="C16" s="7" t="s">
        <v>41</v>
      </c>
      <c r="D16" s="15" t="s">
        <v>90</v>
      </c>
      <c r="E16" s="24">
        <v>22004</v>
      </c>
      <c r="F16" s="24"/>
      <c r="G16" s="7"/>
      <c r="H16" s="12"/>
      <c r="I16" s="7">
        <v>50</v>
      </c>
      <c r="J16" s="12" t="s">
        <v>37</v>
      </c>
      <c r="K16" s="9"/>
      <c r="L16" s="65">
        <f t="shared" si="0"/>
        <v>0.0011630787037037037</v>
      </c>
      <c r="M16" s="73">
        <f t="shared" si="1"/>
        <v>50.245</v>
      </c>
      <c r="N16" s="75">
        <f t="shared" si="2"/>
        <v>0.9300000000000037</v>
      </c>
      <c r="O16" s="6"/>
      <c r="P16" s="3">
        <v>1</v>
      </c>
      <c r="Q16" s="20">
        <v>40.49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 thickBot="1">
      <c r="A17" s="35">
        <v>4</v>
      </c>
      <c r="B17" s="36">
        <v>362</v>
      </c>
      <c r="C17" s="36" t="s">
        <v>40</v>
      </c>
      <c r="D17" s="41" t="s">
        <v>86</v>
      </c>
      <c r="E17" s="62">
        <v>22085</v>
      </c>
      <c r="F17" s="62"/>
      <c r="G17" s="36"/>
      <c r="H17" s="42"/>
      <c r="I17" s="36">
        <v>50</v>
      </c>
      <c r="J17" s="42" t="s">
        <v>87</v>
      </c>
      <c r="K17" s="66"/>
      <c r="L17" s="63">
        <f t="shared" si="0"/>
        <v>0.0013043981481481483</v>
      </c>
      <c r="M17" s="83">
        <f t="shared" si="1"/>
        <v>56.35</v>
      </c>
      <c r="N17" s="75">
        <f t="shared" si="2"/>
        <v>13.140000000000015</v>
      </c>
      <c r="O17" s="6"/>
      <c r="P17" s="3">
        <v>1</v>
      </c>
      <c r="Q17" s="20">
        <v>52.7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 thickBot="1" thickTop="1">
      <c r="A18" s="35">
        <v>1</v>
      </c>
      <c r="B18" s="36">
        <v>363</v>
      </c>
      <c r="C18" s="36" t="s">
        <v>40</v>
      </c>
      <c r="D18" s="41" t="s">
        <v>83</v>
      </c>
      <c r="E18" s="62">
        <v>19872</v>
      </c>
      <c r="F18" s="62"/>
      <c r="G18" s="36"/>
      <c r="H18" s="42"/>
      <c r="I18" s="36">
        <v>55</v>
      </c>
      <c r="J18" s="42" t="s">
        <v>76</v>
      </c>
      <c r="K18" s="60"/>
      <c r="L18" s="63">
        <f t="shared" si="0"/>
        <v>0.0011957175925925926</v>
      </c>
      <c r="M18" s="83">
        <f t="shared" si="1"/>
        <v>51.655</v>
      </c>
      <c r="N18" s="75">
        <f t="shared" si="2"/>
        <v>3.7500000000000053</v>
      </c>
      <c r="O18" s="6"/>
      <c r="P18" s="3">
        <v>1</v>
      </c>
      <c r="Q18" s="20">
        <v>43.31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 thickTop="1">
      <c r="A19" s="6">
        <v>1</v>
      </c>
      <c r="B19" s="7">
        <v>367</v>
      </c>
      <c r="C19" s="7" t="s">
        <v>41</v>
      </c>
      <c r="D19" s="15" t="s">
        <v>75</v>
      </c>
      <c r="E19" s="24">
        <v>17842</v>
      </c>
      <c r="F19" s="24"/>
      <c r="G19" s="7"/>
      <c r="H19" s="12"/>
      <c r="I19" s="7">
        <v>60</v>
      </c>
      <c r="J19" s="12" t="s">
        <v>76</v>
      </c>
      <c r="K19" s="9"/>
      <c r="L19" s="65">
        <f t="shared" si="0"/>
        <v>0.0012093750000000002</v>
      </c>
      <c r="M19" s="73">
        <f t="shared" si="1"/>
        <v>52.245</v>
      </c>
      <c r="N19" s="75">
        <f t="shared" si="2"/>
        <v>4.930000000000017</v>
      </c>
      <c r="O19" s="6"/>
      <c r="P19" s="3">
        <v>1</v>
      </c>
      <c r="Q19" s="20">
        <v>44.49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>
      <c r="A20" s="6">
        <v>2</v>
      </c>
      <c r="B20" s="7">
        <v>364</v>
      </c>
      <c r="C20" s="7" t="s">
        <v>40</v>
      </c>
      <c r="D20" s="15" t="s">
        <v>78</v>
      </c>
      <c r="E20" s="24">
        <v>17779</v>
      </c>
      <c r="F20" s="24"/>
      <c r="G20" s="7"/>
      <c r="H20" s="12"/>
      <c r="I20" s="7">
        <v>60</v>
      </c>
      <c r="J20" s="12" t="s">
        <v>79</v>
      </c>
      <c r="K20" s="8"/>
      <c r="L20" s="65">
        <f t="shared" si="0"/>
        <v>0.0012277777777777777</v>
      </c>
      <c r="M20" s="73">
        <f t="shared" si="1"/>
        <v>53.04</v>
      </c>
      <c r="N20" s="75">
        <f t="shared" si="2"/>
        <v>6.519999999999998</v>
      </c>
      <c r="O20" s="6"/>
      <c r="P20" s="3">
        <v>1</v>
      </c>
      <c r="Q20" s="20">
        <v>46.08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6.5" customHeight="1">
      <c r="A21" s="6">
        <v>3</v>
      </c>
      <c r="B21" s="7">
        <v>365</v>
      </c>
      <c r="C21" s="7" t="s">
        <v>41</v>
      </c>
      <c r="D21" s="15" t="s">
        <v>82</v>
      </c>
      <c r="E21" s="7">
        <v>19359</v>
      </c>
      <c r="F21" s="24"/>
      <c r="G21" s="7"/>
      <c r="H21" s="12"/>
      <c r="I21" s="7">
        <v>60</v>
      </c>
      <c r="J21" s="12" t="s">
        <v>37</v>
      </c>
      <c r="K21" s="8"/>
      <c r="L21" s="65">
        <f t="shared" si="0"/>
        <v>0.0012471064814814814</v>
      </c>
      <c r="M21" s="73">
        <f t="shared" si="1"/>
        <v>53.875</v>
      </c>
      <c r="N21" s="75">
        <f t="shared" si="2"/>
        <v>8.189999999999998</v>
      </c>
      <c r="O21" s="6"/>
      <c r="P21" s="3">
        <v>1</v>
      </c>
      <c r="Q21" s="20">
        <v>47.75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6.5" customHeight="1" thickBot="1">
      <c r="A22" s="35">
        <v>4</v>
      </c>
      <c r="B22" s="36">
        <v>366</v>
      </c>
      <c r="C22" s="36" t="s">
        <v>40</v>
      </c>
      <c r="D22" s="41" t="s">
        <v>80</v>
      </c>
      <c r="E22" s="36">
        <v>18181</v>
      </c>
      <c r="F22" s="62"/>
      <c r="G22" s="36"/>
      <c r="H22" s="42"/>
      <c r="I22" s="36">
        <v>60</v>
      </c>
      <c r="J22" s="42" t="s">
        <v>81</v>
      </c>
      <c r="K22" s="66"/>
      <c r="L22" s="63">
        <f t="shared" si="0"/>
        <v>0.0014207175925925926</v>
      </c>
      <c r="M22" s="83">
        <f t="shared" si="1"/>
        <v>61.375</v>
      </c>
      <c r="N22" s="75">
        <f t="shared" si="2"/>
        <v>23.19</v>
      </c>
      <c r="O22" s="6"/>
      <c r="P22" s="3">
        <v>2</v>
      </c>
      <c r="Q22" s="20">
        <v>2.75</v>
      </c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6.5" customHeight="1" thickTop="1">
      <c r="A23" s="6">
        <v>1</v>
      </c>
      <c r="B23" s="7">
        <v>368</v>
      </c>
      <c r="C23" s="7" t="s">
        <v>41</v>
      </c>
      <c r="D23" s="15" t="s">
        <v>77</v>
      </c>
      <c r="E23" s="24">
        <v>15917</v>
      </c>
      <c r="F23" s="24"/>
      <c r="G23" s="7"/>
      <c r="H23" s="12"/>
      <c r="I23" s="7">
        <v>65</v>
      </c>
      <c r="J23" s="12" t="s">
        <v>37</v>
      </c>
      <c r="K23" s="9"/>
      <c r="L23" s="65">
        <f t="shared" si="0"/>
        <v>0.001420949074074074</v>
      </c>
      <c r="M23" s="73">
        <f t="shared" si="1"/>
        <v>61.385</v>
      </c>
      <c r="N23" s="75">
        <f t="shared" si="2"/>
        <v>23.21</v>
      </c>
      <c r="O23" s="6"/>
      <c r="P23" s="3">
        <v>2</v>
      </c>
      <c r="Q23" s="20">
        <v>2.77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6.5" customHeight="1" thickBot="1">
      <c r="A24" s="35">
        <v>2</v>
      </c>
      <c r="B24" s="36">
        <v>369</v>
      </c>
      <c r="C24" s="36" t="s">
        <v>41</v>
      </c>
      <c r="D24" s="41" t="s">
        <v>73</v>
      </c>
      <c r="E24" s="62">
        <v>16388</v>
      </c>
      <c r="F24" s="62"/>
      <c r="G24" s="36"/>
      <c r="H24" s="42"/>
      <c r="I24" s="36">
        <v>65</v>
      </c>
      <c r="J24" s="42" t="s">
        <v>74</v>
      </c>
      <c r="K24" s="60"/>
      <c r="L24" s="63">
        <f t="shared" si="0"/>
        <v>0.0014622685185185186</v>
      </c>
      <c r="M24" s="83">
        <f t="shared" si="1"/>
        <v>63.17</v>
      </c>
      <c r="N24" s="75">
        <f t="shared" si="2"/>
        <v>26.78000000000001</v>
      </c>
      <c r="O24" s="6"/>
      <c r="P24" s="3">
        <v>2</v>
      </c>
      <c r="Q24" s="20">
        <v>6.34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6.5" customHeight="1" thickTop="1">
      <c r="A25" s="6">
        <v>1</v>
      </c>
      <c r="B25" s="7">
        <v>371</v>
      </c>
      <c r="C25" s="7" t="s">
        <v>41</v>
      </c>
      <c r="D25" s="15" t="s">
        <v>71</v>
      </c>
      <c r="E25" s="24">
        <v>14841</v>
      </c>
      <c r="F25" s="24"/>
      <c r="G25" s="7"/>
      <c r="H25" s="12"/>
      <c r="I25" s="7">
        <v>70</v>
      </c>
      <c r="J25" s="12" t="s">
        <v>72</v>
      </c>
      <c r="K25" s="9"/>
      <c r="L25" s="65">
        <f t="shared" si="0"/>
        <v>0.0013791666666666666</v>
      </c>
      <c r="M25" s="73">
        <f t="shared" si="1"/>
        <v>59.58</v>
      </c>
      <c r="N25" s="75">
        <f t="shared" si="2"/>
        <v>19.599999999999994</v>
      </c>
      <c r="O25" s="6"/>
      <c r="P25" s="3">
        <v>1</v>
      </c>
      <c r="Q25" s="20">
        <v>59.16</v>
      </c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6.5" customHeight="1">
      <c r="A26" s="6">
        <v>2</v>
      </c>
      <c r="B26" s="7">
        <v>370</v>
      </c>
      <c r="C26" s="7" t="s">
        <v>41</v>
      </c>
      <c r="D26" s="17" t="s">
        <v>236</v>
      </c>
      <c r="E26" s="87">
        <v>15094</v>
      </c>
      <c r="F26" s="27"/>
      <c r="G26" s="18"/>
      <c r="H26" s="18"/>
      <c r="I26" s="18">
        <v>70</v>
      </c>
      <c r="J26" s="17" t="s">
        <v>52</v>
      </c>
      <c r="K26" s="12"/>
      <c r="L26" s="65">
        <f t="shared" si="0"/>
        <v>0.0014287037037037037</v>
      </c>
      <c r="M26" s="73">
        <f t="shared" si="1"/>
        <v>61.72</v>
      </c>
      <c r="N26" s="75"/>
      <c r="O26" s="6"/>
      <c r="P26" s="3">
        <v>2</v>
      </c>
      <c r="Q26" s="20">
        <v>3.44</v>
      </c>
      <c r="R26" s="20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9.75" customHeight="1" thickBot="1">
      <c r="A27" s="35"/>
      <c r="B27" s="36"/>
      <c r="C27" s="36"/>
      <c r="D27" s="41"/>
      <c r="E27" s="62"/>
      <c r="F27" s="36"/>
      <c r="G27" s="36"/>
      <c r="H27" s="42"/>
      <c r="I27" s="36"/>
      <c r="J27" s="42"/>
      <c r="K27" s="60"/>
      <c r="L27" s="63"/>
      <c r="M27" s="64"/>
      <c r="N27" s="61"/>
      <c r="O27" s="35"/>
      <c r="P27" s="5"/>
      <c r="Q27" s="20"/>
      <c r="R27" s="20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6.5" customHeight="1" thickTop="1">
      <c r="A28" s="6"/>
      <c r="B28" s="7"/>
      <c r="C28" s="7"/>
      <c r="D28" s="17"/>
      <c r="E28" s="27"/>
      <c r="F28" s="18"/>
      <c r="G28" s="18"/>
      <c r="H28" s="13"/>
      <c r="I28" s="12"/>
      <c r="J28" s="12"/>
      <c r="K28" s="8"/>
      <c r="L28" s="22"/>
      <c r="M28" s="34"/>
      <c r="N28" s="30"/>
      <c r="O28" s="6"/>
      <c r="P28" s="5"/>
      <c r="Q28" s="20"/>
      <c r="R28" s="20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30" spans="2:13" ht="12.75">
      <c r="B30" s="67" t="s">
        <v>234</v>
      </c>
      <c r="C30" s="67"/>
      <c r="I30" s="71"/>
      <c r="J30" s="125" t="s">
        <v>39</v>
      </c>
      <c r="M30" s="58"/>
    </row>
    <row r="31" spans="2:13" ht="12.75">
      <c r="B31" s="67" t="s">
        <v>235</v>
      </c>
      <c r="C31" s="68"/>
      <c r="I31" s="71"/>
      <c r="J31" s="125" t="s">
        <v>50</v>
      </c>
      <c r="M31" s="58"/>
    </row>
    <row r="32" spans="9:13" ht="12.75">
      <c r="I32" s="71"/>
      <c r="J32" s="125" t="s">
        <v>51</v>
      </c>
      <c r="M32" s="58"/>
    </row>
    <row r="36" spans="1:15" ht="12.75">
      <c r="A36" s="148" t="s">
        <v>35</v>
      </c>
      <c r="B36" s="148"/>
      <c r="C36" s="148"/>
      <c r="D36" s="148"/>
      <c r="L36" s="149" t="s">
        <v>66</v>
      </c>
      <c r="M36" s="149"/>
      <c r="N36" s="149"/>
      <c r="O36" s="149"/>
    </row>
  </sheetData>
  <sheetProtection/>
  <mergeCells count="7">
    <mergeCell ref="A1:M1"/>
    <mergeCell ref="A2:M2"/>
    <mergeCell ref="A3:D3"/>
    <mergeCell ref="J3:O3"/>
    <mergeCell ref="C4:J4"/>
    <mergeCell ref="A36:D36"/>
    <mergeCell ref="L36:O36"/>
  </mergeCells>
  <printOptions/>
  <pageMargins left="0.1968503937007874" right="0.1968503937007874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rgb="FF00B0F0"/>
  </sheetPr>
  <dimension ref="A1:AK87"/>
  <sheetViews>
    <sheetView view="pageBreakPreview" zoomScale="115" zoomScaleSheetLayoutView="115" workbookViewId="0" topLeftCell="A1">
      <selection activeCell="J30" sqref="J30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21.421875" style="1" customWidth="1"/>
    <col min="5" max="5" width="7.421875" style="1" hidden="1" customWidth="1"/>
    <col min="6" max="6" width="8.00390625" style="1" hidden="1" customWidth="1"/>
    <col min="7" max="7" width="23.8515625" style="1" hidden="1" customWidth="1"/>
    <col min="8" max="8" width="18.140625" style="1" hidden="1" customWidth="1"/>
    <col min="9" max="9" width="9.57421875" style="58" customWidth="1"/>
    <col min="10" max="10" width="22.7109375" style="1" customWidth="1"/>
    <col min="11" max="11" width="6.421875" style="1" hidden="1" customWidth="1"/>
    <col min="12" max="12" width="8.28125" style="1" customWidth="1"/>
    <col min="13" max="13" width="7.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0" customHeight="1">
      <c r="A1" s="153" t="str">
        <f>N_sor1</f>
        <v>Открытые Всероссийские соревнования по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09"/>
      <c r="O1" s="109"/>
    </row>
    <row r="2" spans="1:15" ht="30" customHeight="1">
      <c r="A2" s="154" t="str">
        <f>N_sor2</f>
        <v>конькобежному спорту "Коломенский лед"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10"/>
      <c r="O2" s="110"/>
    </row>
    <row r="3" spans="1:15" ht="30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D_d2</f>
        <v>06 апреля 2013г.</v>
      </c>
      <c r="K3" s="147"/>
      <c r="L3" s="147"/>
      <c r="M3" s="147"/>
      <c r="N3" s="147"/>
      <c r="O3" s="147"/>
    </row>
    <row r="4" spans="2:37" ht="29.25" customHeight="1">
      <c r="B4" s="16"/>
      <c r="C4" s="157" t="str">
        <f>N_un</f>
        <v>Ветераны (мужчины)</v>
      </c>
      <c r="D4" s="157"/>
      <c r="E4" s="157"/>
      <c r="F4" s="157"/>
      <c r="G4" s="157"/>
      <c r="H4" s="157"/>
      <c r="I4" s="157"/>
      <c r="J4" s="157"/>
      <c r="K4" s="16"/>
      <c r="L4" s="19" t="s">
        <v>28</v>
      </c>
      <c r="M4" s="16"/>
      <c r="N4" s="16"/>
      <c r="O4" s="16"/>
      <c r="P4" s="3"/>
      <c r="Q4" s="4" t="s">
        <v>31</v>
      </c>
      <c r="R4" s="4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2" t="s">
        <v>3</v>
      </c>
      <c r="M5" s="2" t="s">
        <v>7</v>
      </c>
      <c r="N5" s="11" t="s">
        <v>9</v>
      </c>
      <c r="O5" s="2" t="s">
        <v>5</v>
      </c>
      <c r="P5" s="3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5.75" customHeight="1" thickTop="1">
      <c r="A6" s="26">
        <v>1</v>
      </c>
      <c r="B6" s="7">
        <v>251</v>
      </c>
      <c r="C6" s="7" t="s">
        <v>40</v>
      </c>
      <c r="D6" s="15" t="s">
        <v>198</v>
      </c>
      <c r="E6" s="24">
        <v>30236</v>
      </c>
      <c r="F6" s="24"/>
      <c r="G6" s="7"/>
      <c r="H6" s="12"/>
      <c r="I6" s="7">
        <v>30</v>
      </c>
      <c r="J6" s="13" t="s">
        <v>147</v>
      </c>
      <c r="K6" s="128"/>
      <c r="L6" s="51">
        <f aca="true" t="shared" si="0" ref="L6:L37">(P6*60+Q6)/86400</f>
        <v>0.0008645833333333334</v>
      </c>
      <c r="M6" s="72">
        <f aca="true" t="shared" si="1" ref="M6:M37">ROUNDDOWN(L6*86400/2,3)</f>
        <v>37.35</v>
      </c>
      <c r="N6" s="74"/>
      <c r="O6" s="26"/>
      <c r="P6" s="3">
        <v>1</v>
      </c>
      <c r="Q6" s="20">
        <v>14.7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 customHeight="1">
      <c r="A7" s="6">
        <v>2</v>
      </c>
      <c r="B7" s="7">
        <v>250</v>
      </c>
      <c r="C7" s="7" t="s">
        <v>41</v>
      </c>
      <c r="D7" s="15" t="s">
        <v>204</v>
      </c>
      <c r="E7" s="24">
        <v>28959</v>
      </c>
      <c r="F7" s="24"/>
      <c r="G7" s="7"/>
      <c r="H7" s="12"/>
      <c r="I7" s="7">
        <v>30</v>
      </c>
      <c r="J7" s="13" t="s">
        <v>205</v>
      </c>
      <c r="K7" s="29"/>
      <c r="L7" s="65">
        <f t="shared" si="0"/>
        <v>0.0009643518518518518</v>
      </c>
      <c r="M7" s="73">
        <f t="shared" si="1"/>
        <v>41.66</v>
      </c>
      <c r="N7" s="75"/>
      <c r="O7" s="6"/>
      <c r="P7" s="3">
        <v>1</v>
      </c>
      <c r="Q7" s="20">
        <v>23.32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 customHeight="1" thickBot="1">
      <c r="A8" s="35">
        <v>3</v>
      </c>
      <c r="B8" s="36">
        <v>252</v>
      </c>
      <c r="C8" s="36" t="s">
        <v>41</v>
      </c>
      <c r="D8" s="41" t="s">
        <v>201</v>
      </c>
      <c r="E8" s="62">
        <v>29634</v>
      </c>
      <c r="F8" s="62"/>
      <c r="G8" s="36"/>
      <c r="H8" s="42"/>
      <c r="I8" s="36">
        <v>30</v>
      </c>
      <c r="J8" s="40" t="s">
        <v>180</v>
      </c>
      <c r="K8" s="78"/>
      <c r="L8" s="63">
        <f t="shared" si="0"/>
        <v>0.0009874999999999999</v>
      </c>
      <c r="M8" s="83">
        <f t="shared" si="1"/>
        <v>42.66</v>
      </c>
      <c r="N8" s="75"/>
      <c r="O8" s="6"/>
      <c r="P8" s="3">
        <v>1</v>
      </c>
      <c r="Q8" s="20">
        <v>25.32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 customHeight="1" thickTop="1">
      <c r="A9" s="6">
        <v>1</v>
      </c>
      <c r="B9" s="7">
        <v>257</v>
      </c>
      <c r="C9" s="7" t="s">
        <v>40</v>
      </c>
      <c r="D9" s="15" t="s">
        <v>197</v>
      </c>
      <c r="E9" s="24">
        <v>27780</v>
      </c>
      <c r="F9" s="24"/>
      <c r="G9" s="7"/>
      <c r="H9" s="12"/>
      <c r="I9" s="7">
        <v>35</v>
      </c>
      <c r="J9" s="13" t="s">
        <v>140</v>
      </c>
      <c r="K9" s="29"/>
      <c r="L9" s="65">
        <f t="shared" si="0"/>
        <v>0.0008664351851851851</v>
      </c>
      <c r="M9" s="73">
        <f t="shared" si="1"/>
        <v>37.43</v>
      </c>
      <c r="N9" s="75"/>
      <c r="O9" s="6"/>
      <c r="P9" s="3">
        <v>1</v>
      </c>
      <c r="Q9" s="20">
        <v>14.86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5.75" customHeight="1">
      <c r="A10" s="6">
        <v>2</v>
      </c>
      <c r="B10" s="7">
        <v>254</v>
      </c>
      <c r="C10" s="7" t="s">
        <v>41</v>
      </c>
      <c r="D10" s="15" t="s">
        <v>219</v>
      </c>
      <c r="E10" s="24">
        <v>27953</v>
      </c>
      <c r="F10" s="24"/>
      <c r="G10" s="7"/>
      <c r="H10" s="12"/>
      <c r="I10" s="7">
        <v>35</v>
      </c>
      <c r="J10" s="13" t="s">
        <v>220</v>
      </c>
      <c r="K10" s="29"/>
      <c r="L10" s="65">
        <f t="shared" si="0"/>
        <v>0.0009255787037037037</v>
      </c>
      <c r="M10" s="73">
        <f t="shared" si="1"/>
        <v>39.985</v>
      </c>
      <c r="N10" s="75"/>
      <c r="O10" s="6"/>
      <c r="P10" s="3">
        <v>1</v>
      </c>
      <c r="Q10" s="20">
        <v>19.97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customHeight="1">
      <c r="A11" s="6">
        <v>3</v>
      </c>
      <c r="B11" s="7">
        <v>256</v>
      </c>
      <c r="C11" s="7" t="s">
        <v>40</v>
      </c>
      <c r="D11" s="15" t="s">
        <v>200</v>
      </c>
      <c r="E11" s="24">
        <v>27597</v>
      </c>
      <c r="F11" s="24"/>
      <c r="G11" s="7"/>
      <c r="H11" s="12"/>
      <c r="I11" s="7">
        <v>35</v>
      </c>
      <c r="J11" s="13" t="s">
        <v>37</v>
      </c>
      <c r="K11" s="29"/>
      <c r="L11" s="65">
        <f t="shared" si="0"/>
        <v>0.0009813657407407405</v>
      </c>
      <c r="M11" s="73">
        <f t="shared" si="1"/>
        <v>42.395</v>
      </c>
      <c r="N11" s="75"/>
      <c r="O11" s="6"/>
      <c r="P11" s="3">
        <v>1</v>
      </c>
      <c r="Q11" s="20">
        <v>24.79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 customHeight="1">
      <c r="A12" s="6">
        <v>4</v>
      </c>
      <c r="B12" s="7">
        <v>255</v>
      </c>
      <c r="C12" s="7" t="s">
        <v>40</v>
      </c>
      <c r="D12" s="15" t="s">
        <v>199</v>
      </c>
      <c r="E12" s="24">
        <v>27928</v>
      </c>
      <c r="F12" s="24"/>
      <c r="G12" s="7"/>
      <c r="H12" s="12"/>
      <c r="I12" s="7">
        <v>35</v>
      </c>
      <c r="J12" s="13" t="s">
        <v>52</v>
      </c>
      <c r="K12" s="29"/>
      <c r="L12" s="65">
        <f t="shared" si="0"/>
        <v>0.0009859953703703704</v>
      </c>
      <c r="M12" s="73">
        <f t="shared" si="1"/>
        <v>42.595</v>
      </c>
      <c r="N12" s="75"/>
      <c r="O12" s="6"/>
      <c r="P12" s="3">
        <v>1</v>
      </c>
      <c r="Q12" s="20">
        <v>25.19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 customHeight="1">
      <c r="A13" s="6">
        <v>5</v>
      </c>
      <c r="B13" s="7">
        <v>253</v>
      </c>
      <c r="C13" s="7" t="s">
        <v>41</v>
      </c>
      <c r="D13" s="15" t="s">
        <v>202</v>
      </c>
      <c r="E13" s="24">
        <v>27625</v>
      </c>
      <c r="F13" s="24"/>
      <c r="G13" s="7"/>
      <c r="H13" s="12"/>
      <c r="I13" s="7">
        <v>35</v>
      </c>
      <c r="J13" s="13" t="s">
        <v>203</v>
      </c>
      <c r="K13" s="29"/>
      <c r="L13" s="65">
        <f t="shared" si="0"/>
        <v>0.0010402777777777778</v>
      </c>
      <c r="M13" s="73">
        <f t="shared" si="1"/>
        <v>44.94</v>
      </c>
      <c r="N13" s="75"/>
      <c r="O13" s="6"/>
      <c r="P13" s="3">
        <v>1</v>
      </c>
      <c r="Q13" s="20">
        <v>29.88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 customHeight="1">
      <c r="A14" s="6">
        <v>6</v>
      </c>
      <c r="B14" s="7">
        <v>258</v>
      </c>
      <c r="C14" s="7" t="s">
        <v>40</v>
      </c>
      <c r="D14" s="15" t="s">
        <v>207</v>
      </c>
      <c r="E14" s="24">
        <v>26927</v>
      </c>
      <c r="F14" s="24"/>
      <c r="G14" s="7"/>
      <c r="H14" s="12"/>
      <c r="I14" s="7">
        <v>35</v>
      </c>
      <c r="J14" s="13" t="s">
        <v>182</v>
      </c>
      <c r="K14" s="29"/>
      <c r="L14" s="65">
        <f t="shared" si="0"/>
        <v>0.001059375</v>
      </c>
      <c r="M14" s="73">
        <f t="shared" si="1"/>
        <v>45.765</v>
      </c>
      <c r="N14" s="75"/>
      <c r="O14" s="6"/>
      <c r="P14" s="3">
        <v>1</v>
      </c>
      <c r="Q14" s="20">
        <v>31.53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 customHeight="1" thickBot="1">
      <c r="A15" s="35">
        <v>7</v>
      </c>
      <c r="B15" s="36">
        <v>341</v>
      </c>
      <c r="C15" s="36" t="s">
        <v>40</v>
      </c>
      <c r="D15" s="41" t="s">
        <v>206</v>
      </c>
      <c r="E15" s="62"/>
      <c r="F15" s="62"/>
      <c r="G15" s="36"/>
      <c r="H15" s="42"/>
      <c r="I15" s="36">
        <v>35</v>
      </c>
      <c r="J15" s="40" t="s">
        <v>64</v>
      </c>
      <c r="K15" s="78"/>
      <c r="L15" s="63">
        <f t="shared" si="0"/>
        <v>0.001085648148148148</v>
      </c>
      <c r="M15" s="83">
        <f t="shared" si="1"/>
        <v>46.9</v>
      </c>
      <c r="N15" s="75"/>
      <c r="O15" s="6"/>
      <c r="P15" s="3">
        <v>1</v>
      </c>
      <c r="Q15" s="20">
        <v>33.8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 customHeight="1" thickTop="1">
      <c r="A16" s="6">
        <v>1</v>
      </c>
      <c r="B16" s="7">
        <v>262</v>
      </c>
      <c r="C16" s="7" t="s">
        <v>41</v>
      </c>
      <c r="D16" s="15" t="s">
        <v>196</v>
      </c>
      <c r="E16" s="24">
        <v>26013</v>
      </c>
      <c r="F16" s="24"/>
      <c r="G16" s="7"/>
      <c r="H16" s="12"/>
      <c r="I16" s="7">
        <v>40</v>
      </c>
      <c r="J16" s="13" t="s">
        <v>158</v>
      </c>
      <c r="K16" s="29"/>
      <c r="L16" s="65">
        <f t="shared" si="0"/>
        <v>0.0009204861111111111</v>
      </c>
      <c r="M16" s="73">
        <f t="shared" si="1"/>
        <v>39.765</v>
      </c>
      <c r="N16" s="75"/>
      <c r="O16" s="6"/>
      <c r="P16" s="3">
        <v>1</v>
      </c>
      <c r="Q16" s="20">
        <v>19.53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.75" customHeight="1">
      <c r="A17" s="6">
        <v>2</v>
      </c>
      <c r="B17" s="7">
        <v>266</v>
      </c>
      <c r="C17" s="7" t="s">
        <v>40</v>
      </c>
      <c r="D17" s="15" t="s">
        <v>186</v>
      </c>
      <c r="E17" s="24">
        <v>25800</v>
      </c>
      <c r="F17" s="24"/>
      <c r="G17" s="7"/>
      <c r="H17" s="12"/>
      <c r="I17" s="7">
        <v>40</v>
      </c>
      <c r="J17" s="13" t="s">
        <v>95</v>
      </c>
      <c r="K17" s="29"/>
      <c r="L17" s="65">
        <f t="shared" si="0"/>
        <v>0.0009291666666666667</v>
      </c>
      <c r="M17" s="73">
        <f t="shared" si="1"/>
        <v>40.14</v>
      </c>
      <c r="N17" s="75"/>
      <c r="O17" s="6"/>
      <c r="P17" s="3">
        <v>1</v>
      </c>
      <c r="Q17" s="20">
        <v>20.28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.75" customHeight="1">
      <c r="A18" s="6">
        <v>3</v>
      </c>
      <c r="B18" s="7">
        <v>271</v>
      </c>
      <c r="C18" s="7" t="s">
        <v>41</v>
      </c>
      <c r="D18" s="15" t="s">
        <v>178</v>
      </c>
      <c r="E18" s="24">
        <v>19391</v>
      </c>
      <c r="F18" s="24"/>
      <c r="G18" s="7"/>
      <c r="H18" s="12"/>
      <c r="I18" s="7">
        <v>40</v>
      </c>
      <c r="J18" s="13" t="s">
        <v>74</v>
      </c>
      <c r="K18" s="29"/>
      <c r="L18" s="65">
        <f t="shared" si="0"/>
        <v>0.0009542824074074075</v>
      </c>
      <c r="M18" s="73">
        <f t="shared" si="1"/>
        <v>41.225</v>
      </c>
      <c r="N18" s="75"/>
      <c r="O18" s="6"/>
      <c r="P18" s="3">
        <v>1</v>
      </c>
      <c r="Q18" s="20">
        <v>22.45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.75" customHeight="1">
      <c r="A19" s="6">
        <v>4</v>
      </c>
      <c r="B19" s="7">
        <v>267</v>
      </c>
      <c r="C19" s="7" t="s">
        <v>41</v>
      </c>
      <c r="D19" s="15" t="s">
        <v>187</v>
      </c>
      <c r="E19" s="24">
        <v>26125</v>
      </c>
      <c r="F19" s="24"/>
      <c r="G19" s="7"/>
      <c r="H19" s="12"/>
      <c r="I19" s="7">
        <v>40</v>
      </c>
      <c r="J19" s="13" t="s">
        <v>188</v>
      </c>
      <c r="K19" s="29"/>
      <c r="L19" s="65">
        <f t="shared" si="0"/>
        <v>0.0009552083333333333</v>
      </c>
      <c r="M19" s="73">
        <f t="shared" si="1"/>
        <v>41.265</v>
      </c>
      <c r="N19" s="75"/>
      <c r="O19" s="6"/>
      <c r="P19" s="3">
        <v>1</v>
      </c>
      <c r="Q19" s="20">
        <v>22.53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.75" customHeight="1">
      <c r="A20" s="6">
        <v>5</v>
      </c>
      <c r="B20" s="7">
        <v>273</v>
      </c>
      <c r="C20" s="7" t="s">
        <v>40</v>
      </c>
      <c r="D20" s="15" t="s">
        <v>177</v>
      </c>
      <c r="E20" s="24">
        <v>26172</v>
      </c>
      <c r="F20" s="24"/>
      <c r="G20" s="7"/>
      <c r="H20" s="12"/>
      <c r="I20" s="7">
        <v>40</v>
      </c>
      <c r="J20" s="13" t="s">
        <v>87</v>
      </c>
      <c r="K20" s="29"/>
      <c r="L20" s="65">
        <f t="shared" si="0"/>
        <v>0.0009934027777777777</v>
      </c>
      <c r="M20" s="73">
        <f t="shared" si="1"/>
        <v>42.915</v>
      </c>
      <c r="N20" s="75"/>
      <c r="O20" s="6"/>
      <c r="P20" s="3">
        <v>1</v>
      </c>
      <c r="Q20" s="20">
        <v>25.83</v>
      </c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.75" customHeight="1">
      <c r="A21" s="6">
        <v>6</v>
      </c>
      <c r="B21" s="7">
        <v>270</v>
      </c>
      <c r="C21" s="7" t="s">
        <v>40</v>
      </c>
      <c r="D21" s="15" t="s">
        <v>179</v>
      </c>
      <c r="E21" s="24">
        <v>25546</v>
      </c>
      <c r="F21" s="24"/>
      <c r="G21" s="7"/>
      <c r="H21" s="12"/>
      <c r="I21" s="7">
        <v>40</v>
      </c>
      <c r="J21" s="13" t="s">
        <v>180</v>
      </c>
      <c r="K21" s="29"/>
      <c r="L21" s="65">
        <f t="shared" si="0"/>
        <v>0.001025925925925926</v>
      </c>
      <c r="M21" s="73">
        <f t="shared" si="1"/>
        <v>44.32</v>
      </c>
      <c r="N21" s="75"/>
      <c r="O21" s="6"/>
      <c r="P21" s="3">
        <v>1</v>
      </c>
      <c r="Q21" s="20">
        <v>28.64</v>
      </c>
      <c r="R21" s="20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.75" customHeight="1">
      <c r="A22" s="6">
        <v>7</v>
      </c>
      <c r="B22" s="7">
        <v>269</v>
      </c>
      <c r="C22" s="7" t="s">
        <v>41</v>
      </c>
      <c r="D22" s="15" t="s">
        <v>181</v>
      </c>
      <c r="E22" s="24">
        <v>26561</v>
      </c>
      <c r="F22" s="24"/>
      <c r="G22" s="7"/>
      <c r="H22" s="12"/>
      <c r="I22" s="7">
        <v>40</v>
      </c>
      <c r="J22" s="13" t="s">
        <v>182</v>
      </c>
      <c r="K22" s="29"/>
      <c r="L22" s="65">
        <f t="shared" si="0"/>
        <v>0.0010395833333333333</v>
      </c>
      <c r="M22" s="73">
        <f t="shared" si="1"/>
        <v>44.91</v>
      </c>
      <c r="N22" s="75"/>
      <c r="O22" s="6"/>
      <c r="P22" s="3">
        <v>1</v>
      </c>
      <c r="Q22" s="20">
        <v>29.82</v>
      </c>
      <c r="R22" s="20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.75" customHeight="1">
      <c r="A23" s="6">
        <v>8</v>
      </c>
      <c r="B23" s="7">
        <v>265</v>
      </c>
      <c r="C23" s="7" t="s">
        <v>40</v>
      </c>
      <c r="D23" s="15" t="s">
        <v>190</v>
      </c>
      <c r="E23" s="24">
        <v>26811</v>
      </c>
      <c r="F23" s="24"/>
      <c r="G23" s="7"/>
      <c r="H23" s="12"/>
      <c r="I23" s="7">
        <v>40</v>
      </c>
      <c r="J23" s="13" t="s">
        <v>37</v>
      </c>
      <c r="K23" s="29"/>
      <c r="L23" s="65">
        <f t="shared" si="0"/>
        <v>0.0010401620370370371</v>
      </c>
      <c r="M23" s="73">
        <f t="shared" si="1"/>
        <v>44.935</v>
      </c>
      <c r="N23" s="75"/>
      <c r="O23" s="6"/>
      <c r="P23" s="3">
        <v>1</v>
      </c>
      <c r="Q23" s="20">
        <v>29.87</v>
      </c>
      <c r="R23" s="20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 customHeight="1">
      <c r="A24" s="6">
        <v>9</v>
      </c>
      <c r="B24" s="7">
        <v>260</v>
      </c>
      <c r="C24" s="7" t="s">
        <v>40</v>
      </c>
      <c r="D24" s="15" t="s">
        <v>195</v>
      </c>
      <c r="E24" s="24">
        <v>25545</v>
      </c>
      <c r="F24" s="24"/>
      <c r="G24" s="7"/>
      <c r="H24" s="12"/>
      <c r="I24" s="7">
        <v>40</v>
      </c>
      <c r="J24" s="13" t="s">
        <v>134</v>
      </c>
      <c r="K24" s="29"/>
      <c r="L24" s="65">
        <f t="shared" si="0"/>
        <v>0.001101388888888889</v>
      </c>
      <c r="M24" s="73">
        <f t="shared" si="1"/>
        <v>47.58</v>
      </c>
      <c r="N24" s="75"/>
      <c r="O24" s="6"/>
      <c r="P24" s="3">
        <v>1</v>
      </c>
      <c r="Q24" s="20">
        <v>35.16</v>
      </c>
      <c r="R24" s="20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.75" customHeight="1">
      <c r="A25" s="6">
        <v>10</v>
      </c>
      <c r="B25" s="7">
        <v>346</v>
      </c>
      <c r="C25" s="7" t="s">
        <v>40</v>
      </c>
      <c r="D25" s="15" t="s">
        <v>208</v>
      </c>
      <c r="E25" s="24"/>
      <c r="F25" s="24"/>
      <c r="G25" s="7"/>
      <c r="H25" s="12"/>
      <c r="I25" s="7">
        <v>40</v>
      </c>
      <c r="J25" s="13" t="s">
        <v>100</v>
      </c>
      <c r="K25" s="29"/>
      <c r="L25" s="65">
        <f t="shared" si="0"/>
        <v>0.0011246527777777778</v>
      </c>
      <c r="M25" s="73">
        <f t="shared" si="1"/>
        <v>48.585</v>
      </c>
      <c r="N25" s="75"/>
      <c r="O25" s="6"/>
      <c r="P25" s="3">
        <v>1</v>
      </c>
      <c r="Q25" s="20">
        <v>37.17</v>
      </c>
      <c r="R25" s="20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.75" customHeight="1" thickBot="1">
      <c r="A26" s="35">
        <v>11</v>
      </c>
      <c r="B26" s="36">
        <v>347</v>
      </c>
      <c r="C26" s="36" t="s">
        <v>41</v>
      </c>
      <c r="D26" s="41" t="s">
        <v>209</v>
      </c>
      <c r="E26" s="62"/>
      <c r="F26" s="62"/>
      <c r="G26" s="36"/>
      <c r="H26" s="42"/>
      <c r="I26" s="36">
        <v>40</v>
      </c>
      <c r="J26" s="40" t="s">
        <v>100</v>
      </c>
      <c r="K26" s="78"/>
      <c r="L26" s="63">
        <f t="shared" si="0"/>
        <v>0.0011744212962962962</v>
      </c>
      <c r="M26" s="83">
        <f t="shared" si="1"/>
        <v>50.735</v>
      </c>
      <c r="N26" s="75"/>
      <c r="O26" s="6"/>
      <c r="P26" s="3">
        <v>1</v>
      </c>
      <c r="Q26" s="20">
        <v>41.47</v>
      </c>
      <c r="R26" s="20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.75" customHeight="1" thickTop="1">
      <c r="A27" s="6">
        <v>1</v>
      </c>
      <c r="B27" s="7">
        <v>344</v>
      </c>
      <c r="C27" s="7" t="s">
        <v>40</v>
      </c>
      <c r="D27" s="15" t="s">
        <v>152</v>
      </c>
      <c r="E27" s="24"/>
      <c r="F27" s="24"/>
      <c r="G27" s="7"/>
      <c r="H27" s="12"/>
      <c r="I27" s="7">
        <v>45</v>
      </c>
      <c r="J27" s="13" t="s">
        <v>100</v>
      </c>
      <c r="K27" s="29"/>
      <c r="L27" s="65">
        <f t="shared" si="0"/>
        <v>0.0008784722222222223</v>
      </c>
      <c r="M27" s="73">
        <f t="shared" si="1"/>
        <v>37.95</v>
      </c>
      <c r="N27" s="75"/>
      <c r="O27" s="6"/>
      <c r="P27" s="3">
        <v>1</v>
      </c>
      <c r="Q27" s="20">
        <v>15.9</v>
      </c>
      <c r="R27" s="20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.75" customHeight="1">
      <c r="A28" s="6">
        <v>2</v>
      </c>
      <c r="B28" s="7">
        <v>343</v>
      </c>
      <c r="C28" s="7" t="s">
        <v>41</v>
      </c>
      <c r="D28" s="15" t="s">
        <v>153</v>
      </c>
      <c r="E28" s="24"/>
      <c r="F28" s="24"/>
      <c r="G28" s="7"/>
      <c r="H28" s="12"/>
      <c r="I28" s="7">
        <v>45</v>
      </c>
      <c r="J28" s="13" t="s">
        <v>100</v>
      </c>
      <c r="K28" s="29"/>
      <c r="L28" s="65">
        <f t="shared" si="0"/>
        <v>0.0008932870370370372</v>
      </c>
      <c r="M28" s="73">
        <f t="shared" si="1"/>
        <v>38.59</v>
      </c>
      <c r="N28" s="75"/>
      <c r="O28" s="6"/>
      <c r="P28" s="3">
        <v>1</v>
      </c>
      <c r="Q28" s="20">
        <v>17.18</v>
      </c>
      <c r="R28" s="20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.75" customHeight="1">
      <c r="A29" s="6">
        <v>3</v>
      </c>
      <c r="B29" s="7">
        <v>276</v>
      </c>
      <c r="C29" s="7" t="s">
        <v>40</v>
      </c>
      <c r="D29" s="15" t="s">
        <v>172</v>
      </c>
      <c r="E29" s="24">
        <v>23748</v>
      </c>
      <c r="F29" s="24"/>
      <c r="G29" s="7"/>
      <c r="H29" s="12"/>
      <c r="I29" s="7">
        <v>45</v>
      </c>
      <c r="J29" s="13" t="s">
        <v>134</v>
      </c>
      <c r="K29" s="29"/>
      <c r="L29" s="65">
        <f t="shared" si="0"/>
        <v>0.0009000000000000001</v>
      </c>
      <c r="M29" s="73">
        <f t="shared" si="1"/>
        <v>38.88</v>
      </c>
      <c r="N29" s="75"/>
      <c r="O29" s="6"/>
      <c r="P29" s="3">
        <v>1</v>
      </c>
      <c r="Q29" s="20">
        <v>17.76</v>
      </c>
      <c r="R29" s="20"/>
      <c r="U29" s="4"/>
      <c r="V29" s="4"/>
      <c r="W29" s="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.75" customHeight="1">
      <c r="A30" s="6">
        <v>4</v>
      </c>
      <c r="B30" s="7">
        <v>288</v>
      </c>
      <c r="C30" s="7" t="s">
        <v>40</v>
      </c>
      <c r="D30" s="15" t="s">
        <v>164</v>
      </c>
      <c r="E30" s="24">
        <v>24698</v>
      </c>
      <c r="F30" s="24"/>
      <c r="G30" s="7"/>
      <c r="H30" s="12"/>
      <c r="I30" s="7">
        <v>45</v>
      </c>
      <c r="J30" s="13" t="s">
        <v>165</v>
      </c>
      <c r="K30" s="29"/>
      <c r="L30" s="65">
        <f t="shared" si="0"/>
        <v>0.0009276620370370371</v>
      </c>
      <c r="M30" s="73">
        <f t="shared" si="1"/>
        <v>40.075</v>
      </c>
      <c r="N30" s="75"/>
      <c r="O30" s="6"/>
      <c r="P30" s="3">
        <v>1</v>
      </c>
      <c r="Q30" s="20">
        <v>20.15</v>
      </c>
      <c r="R30" s="20"/>
      <c r="U30" s="4"/>
      <c r="V30" s="4"/>
      <c r="W30" s="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.75" customHeight="1">
      <c r="A31" s="6">
        <v>5</v>
      </c>
      <c r="B31" s="7">
        <v>279</v>
      </c>
      <c r="C31" s="7" t="s">
        <v>41</v>
      </c>
      <c r="D31" s="15" t="s">
        <v>171</v>
      </c>
      <c r="E31" s="24">
        <v>24427</v>
      </c>
      <c r="F31" s="24"/>
      <c r="G31" s="7"/>
      <c r="H31" s="12"/>
      <c r="I31" s="7">
        <v>45</v>
      </c>
      <c r="J31" s="13" t="s">
        <v>89</v>
      </c>
      <c r="K31" s="29"/>
      <c r="L31" s="65">
        <f t="shared" si="0"/>
        <v>0.0009556712962962963</v>
      </c>
      <c r="M31" s="73">
        <f t="shared" si="1"/>
        <v>41.285</v>
      </c>
      <c r="N31" s="75"/>
      <c r="O31" s="6"/>
      <c r="P31" s="3">
        <v>1</v>
      </c>
      <c r="Q31" s="20">
        <v>22.57</v>
      </c>
      <c r="R31" s="20"/>
      <c r="U31" s="4"/>
      <c r="V31" s="4"/>
      <c r="W31" s="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.75" customHeight="1">
      <c r="A32" s="6">
        <v>6</v>
      </c>
      <c r="B32" s="7">
        <v>278</v>
      </c>
      <c r="C32" s="7" t="s">
        <v>40</v>
      </c>
      <c r="D32" s="15" t="s">
        <v>174</v>
      </c>
      <c r="E32" s="24">
        <v>23541</v>
      </c>
      <c r="F32" s="24"/>
      <c r="G32" s="7"/>
      <c r="H32" s="12"/>
      <c r="I32" s="7">
        <v>45</v>
      </c>
      <c r="J32" s="13" t="s">
        <v>89</v>
      </c>
      <c r="K32" s="29"/>
      <c r="L32" s="65">
        <f t="shared" si="0"/>
        <v>0.000986574074074074</v>
      </c>
      <c r="M32" s="73">
        <f t="shared" si="1"/>
        <v>42.62</v>
      </c>
      <c r="N32" s="75"/>
      <c r="O32" s="6"/>
      <c r="P32" s="3">
        <v>1</v>
      </c>
      <c r="Q32" s="20">
        <v>25.24</v>
      </c>
      <c r="R32" s="20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.75" customHeight="1">
      <c r="A33" s="6">
        <v>7</v>
      </c>
      <c r="B33" s="7">
        <v>286</v>
      </c>
      <c r="C33" s="7" t="s">
        <v>41</v>
      </c>
      <c r="D33" s="15" t="s">
        <v>167</v>
      </c>
      <c r="E33" s="24">
        <v>24770</v>
      </c>
      <c r="F33" s="24"/>
      <c r="G33" s="7"/>
      <c r="H33" s="12"/>
      <c r="I33" s="7">
        <v>45</v>
      </c>
      <c r="J33" s="13" t="s">
        <v>52</v>
      </c>
      <c r="K33" s="29"/>
      <c r="L33" s="65">
        <f t="shared" si="0"/>
        <v>0.0010283564814814814</v>
      </c>
      <c r="M33" s="73">
        <f t="shared" si="1"/>
        <v>44.425</v>
      </c>
      <c r="N33" s="75"/>
      <c r="O33" s="6"/>
      <c r="P33" s="3">
        <v>1</v>
      </c>
      <c r="Q33" s="20">
        <v>28.85</v>
      </c>
      <c r="R33" s="20"/>
      <c r="U33" s="4"/>
      <c r="V33" s="4"/>
      <c r="W33" s="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.75" customHeight="1">
      <c r="A34" s="6">
        <v>8</v>
      </c>
      <c r="B34" s="7">
        <v>285</v>
      </c>
      <c r="C34" s="7" t="s">
        <v>41</v>
      </c>
      <c r="D34" s="15" t="s">
        <v>221</v>
      </c>
      <c r="E34" s="24">
        <v>23551</v>
      </c>
      <c r="F34" s="24"/>
      <c r="G34" s="7"/>
      <c r="H34" s="12"/>
      <c r="I34" s="7">
        <v>45</v>
      </c>
      <c r="J34" s="13" t="s">
        <v>52</v>
      </c>
      <c r="K34" s="29"/>
      <c r="L34" s="65">
        <f t="shared" si="0"/>
        <v>0.001028587962962963</v>
      </c>
      <c r="M34" s="73">
        <f t="shared" si="1"/>
        <v>44.435</v>
      </c>
      <c r="N34" s="75"/>
      <c r="O34" s="6"/>
      <c r="P34" s="3">
        <v>1</v>
      </c>
      <c r="Q34" s="20">
        <v>28.87</v>
      </c>
      <c r="R34" s="20"/>
      <c r="U34" s="4"/>
      <c r="V34" s="4"/>
      <c r="W34" s="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 customHeight="1">
      <c r="A35" s="6">
        <v>9</v>
      </c>
      <c r="B35" s="7">
        <v>283</v>
      </c>
      <c r="C35" s="7" t="s">
        <v>40</v>
      </c>
      <c r="D35" s="15" t="s">
        <v>240</v>
      </c>
      <c r="E35" s="24">
        <v>23540</v>
      </c>
      <c r="F35" s="24"/>
      <c r="G35" s="7"/>
      <c r="H35" s="12"/>
      <c r="I35" s="7">
        <v>45</v>
      </c>
      <c r="J35" s="13" t="s">
        <v>238</v>
      </c>
      <c r="K35" s="29"/>
      <c r="L35" s="65">
        <f t="shared" si="0"/>
        <v>0.0010567129629629629</v>
      </c>
      <c r="M35" s="73">
        <f t="shared" si="1"/>
        <v>45.65</v>
      </c>
      <c r="N35" s="75"/>
      <c r="O35" s="6"/>
      <c r="P35" s="3">
        <v>1</v>
      </c>
      <c r="Q35" s="20">
        <v>31.3</v>
      </c>
      <c r="R35" s="20"/>
      <c r="U35" s="4"/>
      <c r="V35" s="4"/>
      <c r="W35" s="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 customHeight="1">
      <c r="A36" s="6">
        <v>10</v>
      </c>
      <c r="B36" s="7">
        <v>280</v>
      </c>
      <c r="C36" s="7" t="s">
        <v>41</v>
      </c>
      <c r="D36" s="15" t="s">
        <v>170</v>
      </c>
      <c r="E36" s="24">
        <v>23902</v>
      </c>
      <c r="F36" s="24"/>
      <c r="G36" s="7"/>
      <c r="H36" s="12"/>
      <c r="I36" s="7">
        <v>45</v>
      </c>
      <c r="J36" s="13" t="s">
        <v>132</v>
      </c>
      <c r="K36" s="29"/>
      <c r="L36" s="65">
        <f t="shared" si="0"/>
        <v>0.001065972222222222</v>
      </c>
      <c r="M36" s="73">
        <f t="shared" si="1"/>
        <v>46.05</v>
      </c>
      <c r="N36" s="75"/>
      <c r="O36" s="6"/>
      <c r="P36" s="3">
        <v>1</v>
      </c>
      <c r="Q36" s="20">
        <v>32.1</v>
      </c>
      <c r="R36" s="20"/>
      <c r="U36" s="4"/>
      <c r="V36" s="4"/>
      <c r="W36" s="7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 customHeight="1">
      <c r="A37" s="6">
        <v>11</v>
      </c>
      <c r="B37" s="7">
        <v>284</v>
      </c>
      <c r="C37" s="7" t="s">
        <v>41</v>
      </c>
      <c r="D37" s="15" t="s">
        <v>168</v>
      </c>
      <c r="E37" s="24">
        <v>23488</v>
      </c>
      <c r="F37" s="24"/>
      <c r="G37" s="7"/>
      <c r="H37" s="12"/>
      <c r="I37" s="7">
        <v>45</v>
      </c>
      <c r="J37" s="13" t="s">
        <v>63</v>
      </c>
      <c r="K37" s="29"/>
      <c r="L37" s="65">
        <f t="shared" si="0"/>
        <v>0.0010777777777777778</v>
      </c>
      <c r="M37" s="73">
        <f t="shared" si="1"/>
        <v>46.56</v>
      </c>
      <c r="N37" s="75"/>
      <c r="O37" s="6"/>
      <c r="P37" s="3">
        <v>1</v>
      </c>
      <c r="Q37" s="20">
        <v>33.12</v>
      </c>
      <c r="R37" s="20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 customHeight="1" thickBot="1">
      <c r="A38" s="35">
        <v>12</v>
      </c>
      <c r="B38" s="36">
        <v>287</v>
      </c>
      <c r="C38" s="36" t="s">
        <v>40</v>
      </c>
      <c r="D38" s="41" t="s">
        <v>218</v>
      </c>
      <c r="E38" s="62">
        <v>1966</v>
      </c>
      <c r="F38" s="62"/>
      <c r="G38" s="36"/>
      <c r="H38" s="42"/>
      <c r="I38" s="36">
        <v>45</v>
      </c>
      <c r="J38" s="40" t="s">
        <v>180</v>
      </c>
      <c r="K38" s="78"/>
      <c r="L38" s="63">
        <f aca="true" t="shared" si="2" ref="L38:L69">(P38*60+Q38)/86400</f>
        <v>0.0011221064814814815</v>
      </c>
      <c r="M38" s="83">
        <f aca="true" t="shared" si="3" ref="M38:M69">ROUNDDOWN(L38*86400/2,3)</f>
        <v>48.475</v>
      </c>
      <c r="N38" s="75"/>
      <c r="O38" s="6"/>
      <c r="P38" s="3">
        <v>1</v>
      </c>
      <c r="Q38" s="20">
        <v>36.95</v>
      </c>
      <c r="R38" s="20"/>
      <c r="U38" s="4"/>
      <c r="V38" s="4"/>
      <c r="W38" s="7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 customHeight="1" thickTop="1">
      <c r="A39" s="6">
        <v>1</v>
      </c>
      <c r="B39" s="7">
        <v>296</v>
      </c>
      <c r="C39" s="7" t="s">
        <v>40</v>
      </c>
      <c r="D39" s="15" t="s">
        <v>160</v>
      </c>
      <c r="E39" s="24">
        <v>21629</v>
      </c>
      <c r="F39" s="24"/>
      <c r="G39" s="7"/>
      <c r="H39" s="12"/>
      <c r="I39" s="7">
        <v>50</v>
      </c>
      <c r="J39" s="13" t="s">
        <v>79</v>
      </c>
      <c r="K39" s="29"/>
      <c r="L39" s="65">
        <f t="shared" si="2"/>
        <v>0.0009695601851851852</v>
      </c>
      <c r="M39" s="73">
        <f t="shared" si="3"/>
        <v>41.885</v>
      </c>
      <c r="N39" s="75"/>
      <c r="O39" s="6"/>
      <c r="P39" s="3">
        <v>1</v>
      </c>
      <c r="Q39" s="20">
        <v>23.77</v>
      </c>
      <c r="R39" s="20"/>
      <c r="U39" s="4"/>
      <c r="V39" s="4"/>
      <c r="W39" s="7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 customHeight="1">
      <c r="A40" s="6">
        <v>2</v>
      </c>
      <c r="B40" s="7">
        <v>299</v>
      </c>
      <c r="C40" s="7" t="s">
        <v>41</v>
      </c>
      <c r="D40" s="15" t="s">
        <v>149</v>
      </c>
      <c r="E40" s="24">
        <v>21863</v>
      </c>
      <c r="F40" s="24"/>
      <c r="G40" s="7"/>
      <c r="H40" s="12"/>
      <c r="I40" s="7">
        <v>50</v>
      </c>
      <c r="J40" s="13" t="s">
        <v>52</v>
      </c>
      <c r="K40" s="29"/>
      <c r="L40" s="65">
        <f t="shared" si="2"/>
        <v>0.0010179398148148148</v>
      </c>
      <c r="M40" s="73">
        <f t="shared" si="3"/>
        <v>43.975</v>
      </c>
      <c r="N40" s="75"/>
      <c r="O40" s="6"/>
      <c r="P40" s="3">
        <v>1</v>
      </c>
      <c r="Q40" s="20">
        <v>27.95</v>
      </c>
      <c r="R40" s="20"/>
      <c r="U40" s="4"/>
      <c r="V40" s="4"/>
      <c r="W40" s="7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 customHeight="1">
      <c r="A41" s="6">
        <v>3</v>
      </c>
      <c r="B41" s="7">
        <v>289</v>
      </c>
      <c r="C41" s="7" t="s">
        <v>40</v>
      </c>
      <c r="D41" s="15" t="s">
        <v>166</v>
      </c>
      <c r="E41" s="24">
        <v>23064</v>
      </c>
      <c r="F41" s="24"/>
      <c r="G41" s="7"/>
      <c r="H41" s="12"/>
      <c r="I41" s="7">
        <v>50</v>
      </c>
      <c r="J41" s="13" t="s">
        <v>134</v>
      </c>
      <c r="K41" s="29"/>
      <c r="L41" s="65">
        <f t="shared" si="2"/>
        <v>0.0010208333333333334</v>
      </c>
      <c r="M41" s="73">
        <f t="shared" si="3"/>
        <v>44.1</v>
      </c>
      <c r="N41" s="75"/>
      <c r="O41" s="6"/>
      <c r="P41" s="3">
        <v>1</v>
      </c>
      <c r="Q41" s="20">
        <v>28.2</v>
      </c>
      <c r="R41" s="20"/>
      <c r="U41" s="4"/>
      <c r="V41" s="4"/>
      <c r="W41" s="7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 customHeight="1">
      <c r="A42" s="6">
        <v>4</v>
      </c>
      <c r="B42" s="7">
        <v>301</v>
      </c>
      <c r="C42" s="7" t="s">
        <v>41</v>
      </c>
      <c r="D42" s="15" t="s">
        <v>150</v>
      </c>
      <c r="E42" s="24">
        <v>22961</v>
      </c>
      <c r="F42" s="24"/>
      <c r="G42" s="7"/>
      <c r="H42" s="12"/>
      <c r="I42" s="7">
        <v>50</v>
      </c>
      <c r="J42" s="13" t="s">
        <v>72</v>
      </c>
      <c r="K42" s="29"/>
      <c r="L42" s="65">
        <f t="shared" si="2"/>
        <v>0.0010416666666666667</v>
      </c>
      <c r="M42" s="73">
        <f t="shared" si="3"/>
        <v>45</v>
      </c>
      <c r="N42" s="75"/>
      <c r="O42" s="6"/>
      <c r="P42" s="3">
        <v>1</v>
      </c>
      <c r="Q42" s="20">
        <v>30</v>
      </c>
      <c r="R42" s="20"/>
      <c r="U42" s="4"/>
      <c r="V42" s="4"/>
      <c r="W42" s="7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 customHeight="1">
      <c r="A43" s="6">
        <v>5</v>
      </c>
      <c r="B43" s="7">
        <v>293</v>
      </c>
      <c r="C43" s="7" t="s">
        <v>41</v>
      </c>
      <c r="D43" s="15" t="s">
        <v>159</v>
      </c>
      <c r="E43" s="24">
        <v>22614</v>
      </c>
      <c r="F43" s="24"/>
      <c r="G43" s="7"/>
      <c r="H43" s="12"/>
      <c r="I43" s="7">
        <v>50</v>
      </c>
      <c r="J43" s="13" t="s">
        <v>89</v>
      </c>
      <c r="K43" s="29"/>
      <c r="L43" s="65">
        <f t="shared" si="2"/>
        <v>0.0010483796296296296</v>
      </c>
      <c r="M43" s="73">
        <f t="shared" si="3"/>
        <v>45.29</v>
      </c>
      <c r="N43" s="75"/>
      <c r="O43" s="6"/>
      <c r="P43" s="3">
        <v>1</v>
      </c>
      <c r="Q43" s="20">
        <v>30.58</v>
      </c>
      <c r="R43" s="20"/>
      <c r="U43" s="4"/>
      <c r="V43" s="4"/>
      <c r="W43" s="7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 customHeight="1">
      <c r="A44" s="6">
        <v>6</v>
      </c>
      <c r="B44" s="7">
        <v>291</v>
      </c>
      <c r="C44" s="7" t="s">
        <v>40</v>
      </c>
      <c r="D44" s="15" t="s">
        <v>157</v>
      </c>
      <c r="E44" s="24">
        <v>22444</v>
      </c>
      <c r="F44" s="24"/>
      <c r="G44" s="7"/>
      <c r="H44" s="12"/>
      <c r="I44" s="7">
        <v>50</v>
      </c>
      <c r="J44" s="13" t="s">
        <v>158</v>
      </c>
      <c r="K44" s="29"/>
      <c r="L44" s="65">
        <f t="shared" si="2"/>
        <v>0.001091087962962963</v>
      </c>
      <c r="M44" s="73">
        <f t="shared" si="3"/>
        <v>47.135</v>
      </c>
      <c r="N44" s="75"/>
      <c r="O44" s="6"/>
      <c r="P44" s="3">
        <v>1</v>
      </c>
      <c r="Q44" s="20">
        <v>34.27</v>
      </c>
      <c r="R44" s="20"/>
      <c r="U44" s="4"/>
      <c r="V44" s="4"/>
      <c r="W44" s="7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 customHeight="1">
      <c r="A45" s="6">
        <v>7</v>
      </c>
      <c r="B45" s="7">
        <v>292</v>
      </c>
      <c r="C45" s="7" t="s">
        <v>40</v>
      </c>
      <c r="D45" s="15" t="s">
        <v>161</v>
      </c>
      <c r="E45" s="24">
        <v>22691</v>
      </c>
      <c r="F45" s="24"/>
      <c r="G45" s="7"/>
      <c r="H45" s="12"/>
      <c r="I45" s="7">
        <v>50</v>
      </c>
      <c r="J45" s="13" t="s">
        <v>158</v>
      </c>
      <c r="K45" s="29"/>
      <c r="L45" s="65">
        <f t="shared" si="2"/>
        <v>0.0010944444444444445</v>
      </c>
      <c r="M45" s="73">
        <f t="shared" si="3"/>
        <v>47.28</v>
      </c>
      <c r="N45" s="75"/>
      <c r="O45" s="6"/>
      <c r="P45" s="3">
        <v>1</v>
      </c>
      <c r="Q45" s="20">
        <v>34.56</v>
      </c>
      <c r="R45" s="20"/>
      <c r="U45" s="4"/>
      <c r="V45" s="4"/>
      <c r="W45" s="7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 customHeight="1">
      <c r="A46" s="6">
        <v>8</v>
      </c>
      <c r="B46" s="7">
        <v>302</v>
      </c>
      <c r="C46" s="7" t="s">
        <v>41</v>
      </c>
      <c r="D46" s="15" t="s">
        <v>216</v>
      </c>
      <c r="E46" s="24">
        <v>22259</v>
      </c>
      <c r="F46" s="24"/>
      <c r="G46" s="7"/>
      <c r="H46" s="12"/>
      <c r="I46" s="7">
        <v>50</v>
      </c>
      <c r="J46" s="13" t="s">
        <v>147</v>
      </c>
      <c r="K46" s="29"/>
      <c r="L46" s="65">
        <f t="shared" si="2"/>
        <v>0.0011234953703703702</v>
      </c>
      <c r="M46" s="73">
        <f t="shared" si="3"/>
        <v>48.535</v>
      </c>
      <c r="N46" s="75"/>
      <c r="O46" s="6"/>
      <c r="P46" s="3">
        <v>1</v>
      </c>
      <c r="Q46" s="20">
        <v>37.07</v>
      </c>
      <c r="R46" s="20"/>
      <c r="U46" s="4"/>
      <c r="V46" s="4"/>
      <c r="W46" s="7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 customHeight="1" thickBot="1">
      <c r="A47" s="35">
        <v>9</v>
      </c>
      <c r="B47" s="36">
        <v>298</v>
      </c>
      <c r="C47" s="36" t="s">
        <v>41</v>
      </c>
      <c r="D47" s="41" t="s">
        <v>151</v>
      </c>
      <c r="E47" s="62">
        <v>22420</v>
      </c>
      <c r="F47" s="62"/>
      <c r="G47" s="36"/>
      <c r="H47" s="42"/>
      <c r="I47" s="36">
        <v>50</v>
      </c>
      <c r="J47" s="40" t="s">
        <v>52</v>
      </c>
      <c r="K47" s="78"/>
      <c r="L47" s="63">
        <f t="shared" si="2"/>
        <v>0.0011315972222222224</v>
      </c>
      <c r="M47" s="83">
        <f t="shared" si="3"/>
        <v>48.885</v>
      </c>
      <c r="N47" s="75"/>
      <c r="O47" s="6"/>
      <c r="P47" s="3">
        <v>1</v>
      </c>
      <c r="Q47" s="20">
        <v>37.77</v>
      </c>
      <c r="R47" s="20"/>
      <c r="U47" s="4"/>
      <c r="V47" s="4"/>
      <c r="W47" s="7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 customHeight="1" thickTop="1">
      <c r="A48" s="6">
        <v>1</v>
      </c>
      <c r="B48" s="7">
        <v>303</v>
      </c>
      <c r="C48" s="7" t="s">
        <v>41</v>
      </c>
      <c r="D48" s="15" t="s">
        <v>143</v>
      </c>
      <c r="E48" s="24">
        <v>21064</v>
      </c>
      <c r="F48" s="24"/>
      <c r="G48" s="7"/>
      <c r="H48" s="12"/>
      <c r="I48" s="7">
        <v>55</v>
      </c>
      <c r="J48" s="13" t="s">
        <v>134</v>
      </c>
      <c r="K48" s="29"/>
      <c r="L48" s="65">
        <f t="shared" si="2"/>
        <v>0.0009842592592592592</v>
      </c>
      <c r="M48" s="73">
        <f t="shared" si="3"/>
        <v>42.52</v>
      </c>
      <c r="N48" s="75"/>
      <c r="O48" s="6"/>
      <c r="P48" s="3">
        <v>1</v>
      </c>
      <c r="Q48" s="20">
        <v>25.04</v>
      </c>
      <c r="R48" s="20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 customHeight="1">
      <c r="A49" s="6">
        <v>2</v>
      </c>
      <c r="B49" s="7">
        <v>304</v>
      </c>
      <c r="C49" s="7" t="s">
        <v>41</v>
      </c>
      <c r="D49" s="15" t="s">
        <v>144</v>
      </c>
      <c r="E49" s="24">
        <v>20552</v>
      </c>
      <c r="F49" s="24"/>
      <c r="G49" s="7"/>
      <c r="H49" s="12"/>
      <c r="I49" s="7">
        <v>55</v>
      </c>
      <c r="J49" s="13" t="s">
        <v>115</v>
      </c>
      <c r="K49" s="29"/>
      <c r="L49" s="65">
        <f t="shared" si="2"/>
        <v>0.0010050925925925926</v>
      </c>
      <c r="M49" s="73">
        <f t="shared" si="3"/>
        <v>43.42</v>
      </c>
      <c r="N49" s="75"/>
      <c r="O49" s="6"/>
      <c r="P49" s="3">
        <v>1</v>
      </c>
      <c r="Q49" s="20">
        <v>26.84</v>
      </c>
      <c r="R49" s="20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 customHeight="1">
      <c r="A50" s="6">
        <v>3</v>
      </c>
      <c r="B50" s="7">
        <v>307</v>
      </c>
      <c r="C50" s="7" t="s">
        <v>40</v>
      </c>
      <c r="D50" s="15" t="s">
        <v>139</v>
      </c>
      <c r="E50" s="24">
        <v>20034</v>
      </c>
      <c r="F50" s="24"/>
      <c r="G50" s="7"/>
      <c r="H50" s="12"/>
      <c r="I50" s="7">
        <v>55</v>
      </c>
      <c r="J50" s="13" t="s">
        <v>140</v>
      </c>
      <c r="K50" s="29"/>
      <c r="L50" s="65">
        <f t="shared" si="2"/>
        <v>0.0010121527777777778</v>
      </c>
      <c r="M50" s="73">
        <f t="shared" si="3"/>
        <v>43.725</v>
      </c>
      <c r="N50" s="75"/>
      <c r="O50" s="6"/>
      <c r="P50" s="3">
        <v>1</v>
      </c>
      <c r="Q50" s="20">
        <v>27.45</v>
      </c>
      <c r="R50" s="20"/>
      <c r="U50" s="4"/>
      <c r="V50" s="4"/>
      <c r="W50" s="7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 customHeight="1">
      <c r="A51" s="6">
        <v>4</v>
      </c>
      <c r="B51" s="7">
        <v>309</v>
      </c>
      <c r="C51" s="7" t="s">
        <v>40</v>
      </c>
      <c r="D51" s="15" t="s">
        <v>138</v>
      </c>
      <c r="E51" s="24">
        <v>19648</v>
      </c>
      <c r="F51" s="24"/>
      <c r="G51" s="7"/>
      <c r="H51" s="12"/>
      <c r="I51" s="7">
        <v>55</v>
      </c>
      <c r="J51" s="13" t="s">
        <v>74</v>
      </c>
      <c r="K51" s="29"/>
      <c r="L51" s="65">
        <f t="shared" si="2"/>
        <v>0.0010510416666666667</v>
      </c>
      <c r="M51" s="73">
        <f t="shared" si="3"/>
        <v>45.405</v>
      </c>
      <c r="N51" s="75"/>
      <c r="O51" s="6"/>
      <c r="P51" s="3">
        <v>1</v>
      </c>
      <c r="Q51" s="20">
        <v>30.81</v>
      </c>
      <c r="R51" s="20"/>
      <c r="U51" s="4"/>
      <c r="V51" s="4"/>
      <c r="W51" s="7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 customHeight="1" thickBot="1">
      <c r="A52" s="35">
        <v>5</v>
      </c>
      <c r="B52" s="36">
        <v>306</v>
      </c>
      <c r="C52" s="36" t="s">
        <v>41</v>
      </c>
      <c r="D52" s="41" t="s">
        <v>142</v>
      </c>
      <c r="E52" s="62">
        <v>20723</v>
      </c>
      <c r="F52" s="62"/>
      <c r="G52" s="36"/>
      <c r="H52" s="42"/>
      <c r="I52" s="36">
        <v>55</v>
      </c>
      <c r="J52" s="40" t="s">
        <v>37</v>
      </c>
      <c r="K52" s="78"/>
      <c r="L52" s="63">
        <f t="shared" si="2"/>
        <v>0.001063888888888889</v>
      </c>
      <c r="M52" s="83">
        <f t="shared" si="3"/>
        <v>45.96</v>
      </c>
      <c r="N52" s="75"/>
      <c r="O52" s="6"/>
      <c r="P52" s="3">
        <v>1</v>
      </c>
      <c r="Q52" s="20">
        <v>31.92</v>
      </c>
      <c r="R52" s="20"/>
      <c r="U52" s="4"/>
      <c r="V52" s="4"/>
      <c r="W52" s="7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 customHeight="1" thickTop="1">
      <c r="A53" s="6">
        <v>1</v>
      </c>
      <c r="B53" s="7">
        <v>317</v>
      </c>
      <c r="C53" s="7" t="s">
        <v>40</v>
      </c>
      <c r="D53" s="15" t="s">
        <v>126</v>
      </c>
      <c r="E53" s="24">
        <v>18102</v>
      </c>
      <c r="F53" s="24"/>
      <c r="G53" s="7"/>
      <c r="H53" s="12"/>
      <c r="I53" s="7">
        <v>60</v>
      </c>
      <c r="J53" s="13" t="s">
        <v>95</v>
      </c>
      <c r="K53" s="29"/>
      <c r="L53" s="65">
        <f t="shared" si="2"/>
        <v>0.0010003472222222223</v>
      </c>
      <c r="M53" s="73">
        <f t="shared" si="3"/>
        <v>43.215</v>
      </c>
      <c r="N53" s="75"/>
      <c r="O53" s="6"/>
      <c r="P53" s="3">
        <v>1</v>
      </c>
      <c r="Q53" s="20">
        <v>26.43</v>
      </c>
      <c r="R53" s="20"/>
      <c r="U53" s="4"/>
      <c r="V53" s="4"/>
      <c r="W53" s="7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 customHeight="1">
      <c r="A54" s="6">
        <v>2</v>
      </c>
      <c r="B54" s="7">
        <v>313</v>
      </c>
      <c r="C54" s="7" t="s">
        <v>41</v>
      </c>
      <c r="D54" s="17" t="s">
        <v>129</v>
      </c>
      <c r="E54" s="27">
        <v>18013</v>
      </c>
      <c r="F54" s="27"/>
      <c r="G54" s="18"/>
      <c r="H54" s="13"/>
      <c r="I54" s="18">
        <v>60</v>
      </c>
      <c r="J54" s="13" t="s">
        <v>130</v>
      </c>
      <c r="K54" s="9"/>
      <c r="L54" s="65">
        <f t="shared" si="2"/>
        <v>0.0010240740740740742</v>
      </c>
      <c r="M54" s="73">
        <f t="shared" si="3"/>
        <v>44.24</v>
      </c>
      <c r="N54" s="75">
        <f>(L54-L$6)*86400</f>
        <v>13.780000000000001</v>
      </c>
      <c r="O54" s="6" t="s">
        <v>44</v>
      </c>
      <c r="P54" s="3">
        <v>1</v>
      </c>
      <c r="Q54" s="20">
        <v>28.48</v>
      </c>
      <c r="R54" s="20"/>
      <c r="U54" s="4"/>
      <c r="V54" s="4"/>
      <c r="W54" s="7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 customHeight="1">
      <c r="A55" s="6">
        <v>3</v>
      </c>
      <c r="B55" s="7">
        <v>314</v>
      </c>
      <c r="C55" s="7" t="s">
        <v>41</v>
      </c>
      <c r="D55" s="15" t="s">
        <v>127</v>
      </c>
      <c r="E55" s="24">
        <v>18390</v>
      </c>
      <c r="F55" s="24"/>
      <c r="G55" s="7"/>
      <c r="H55" s="12"/>
      <c r="I55" s="7">
        <v>60</v>
      </c>
      <c r="J55" s="13" t="s">
        <v>128</v>
      </c>
      <c r="K55" s="29"/>
      <c r="L55" s="65">
        <f t="shared" si="2"/>
        <v>0.0010472222222222222</v>
      </c>
      <c r="M55" s="73">
        <f t="shared" si="3"/>
        <v>45.24</v>
      </c>
      <c r="N55" s="75"/>
      <c r="O55" s="6"/>
      <c r="P55" s="3">
        <v>1</v>
      </c>
      <c r="Q55" s="20">
        <v>30.48</v>
      </c>
      <c r="R55" s="20"/>
      <c r="U55" s="4"/>
      <c r="V55" s="4"/>
      <c r="W55" s="7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 customHeight="1">
      <c r="A56" s="6">
        <v>4</v>
      </c>
      <c r="B56" s="7">
        <v>315</v>
      </c>
      <c r="C56" s="7" t="s">
        <v>40</v>
      </c>
      <c r="D56" s="17" t="s">
        <v>239</v>
      </c>
      <c r="E56" s="27">
        <v>17914</v>
      </c>
      <c r="F56" s="27"/>
      <c r="G56" s="18"/>
      <c r="H56" s="13"/>
      <c r="I56" s="18">
        <v>60</v>
      </c>
      <c r="J56" s="13" t="s">
        <v>52</v>
      </c>
      <c r="K56" s="9"/>
      <c r="L56" s="65">
        <f t="shared" si="2"/>
        <v>0.0010489583333333334</v>
      </c>
      <c r="M56" s="73">
        <f t="shared" si="3"/>
        <v>45.315</v>
      </c>
      <c r="N56" s="75">
        <f>(L56-L$6)*86400</f>
        <v>15.929999999999998</v>
      </c>
      <c r="O56" s="6" t="s">
        <v>44</v>
      </c>
      <c r="P56" s="3">
        <v>1</v>
      </c>
      <c r="Q56" s="20">
        <v>30.63</v>
      </c>
      <c r="R56" s="20"/>
      <c r="U56" s="4"/>
      <c r="V56" s="4"/>
      <c r="W56" s="7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 customHeight="1">
      <c r="A57" s="6">
        <v>5</v>
      </c>
      <c r="B57" s="7">
        <v>316</v>
      </c>
      <c r="C57" s="7" t="s">
        <v>41</v>
      </c>
      <c r="D57" s="15" t="s">
        <v>125</v>
      </c>
      <c r="E57" s="24">
        <v>18614</v>
      </c>
      <c r="F57" s="24"/>
      <c r="G57" s="7"/>
      <c r="H57" s="12"/>
      <c r="I57" s="7">
        <v>60</v>
      </c>
      <c r="J57" s="13" t="s">
        <v>37</v>
      </c>
      <c r="K57" s="29"/>
      <c r="L57" s="65">
        <f t="shared" si="2"/>
        <v>0.001101736111111111</v>
      </c>
      <c r="M57" s="73">
        <f t="shared" si="3"/>
        <v>47.595</v>
      </c>
      <c r="N57" s="75"/>
      <c r="O57" s="6"/>
      <c r="P57" s="3">
        <v>1</v>
      </c>
      <c r="Q57" s="20">
        <v>35.19</v>
      </c>
      <c r="R57" s="20"/>
      <c r="U57" s="4"/>
      <c r="V57" s="4"/>
      <c r="W57" s="7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 customHeight="1" thickBot="1">
      <c r="A58" s="35">
        <v>6</v>
      </c>
      <c r="B58" s="36">
        <v>312</v>
      </c>
      <c r="C58" s="36" t="s">
        <v>41</v>
      </c>
      <c r="D58" s="37" t="s">
        <v>131</v>
      </c>
      <c r="E58" s="38">
        <v>17840</v>
      </c>
      <c r="F58" s="38"/>
      <c r="G58" s="39"/>
      <c r="H58" s="40"/>
      <c r="I58" s="39">
        <v>60</v>
      </c>
      <c r="J58" s="40" t="s">
        <v>132</v>
      </c>
      <c r="K58" s="60"/>
      <c r="L58" s="63">
        <f t="shared" si="2"/>
        <v>0.0012118055555555556</v>
      </c>
      <c r="M58" s="83">
        <f t="shared" si="3"/>
        <v>52.35</v>
      </c>
      <c r="N58" s="75">
        <f>(L58-L$6)*86400</f>
        <v>29.999999999999996</v>
      </c>
      <c r="O58" s="6" t="s">
        <v>42</v>
      </c>
      <c r="P58" s="3">
        <v>1</v>
      </c>
      <c r="Q58" s="20">
        <v>44.7</v>
      </c>
      <c r="R58" s="20"/>
      <c r="U58" s="4"/>
      <c r="V58" s="4"/>
      <c r="W58" s="7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 customHeight="1" thickTop="1">
      <c r="A59" s="6">
        <v>1</v>
      </c>
      <c r="B59" s="7">
        <v>340</v>
      </c>
      <c r="C59" s="7" t="s">
        <v>40</v>
      </c>
      <c r="D59" s="15" t="s">
        <v>119</v>
      </c>
      <c r="E59" s="24"/>
      <c r="F59" s="24"/>
      <c r="G59" s="7"/>
      <c r="H59" s="12"/>
      <c r="I59" s="7">
        <v>65</v>
      </c>
      <c r="J59" s="13" t="s">
        <v>100</v>
      </c>
      <c r="K59" s="29"/>
      <c r="L59" s="65">
        <f t="shared" si="2"/>
        <v>0.0010671296296296297</v>
      </c>
      <c r="M59" s="73">
        <f t="shared" si="3"/>
        <v>46.1</v>
      </c>
      <c r="N59" s="75"/>
      <c r="O59" s="6"/>
      <c r="P59" s="3">
        <v>1</v>
      </c>
      <c r="Q59" s="20">
        <v>32.2</v>
      </c>
      <c r="R59" s="20"/>
      <c r="U59" s="4"/>
      <c r="V59" s="4"/>
      <c r="W59" s="7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 customHeight="1">
      <c r="A60" s="6">
        <v>2</v>
      </c>
      <c r="B60" s="7">
        <v>319</v>
      </c>
      <c r="C60" s="7" t="s">
        <v>40</v>
      </c>
      <c r="D60" s="17" t="s">
        <v>122</v>
      </c>
      <c r="E60" s="27">
        <v>17251</v>
      </c>
      <c r="F60" s="27"/>
      <c r="G60" s="18"/>
      <c r="H60" s="13"/>
      <c r="I60" s="18">
        <v>65</v>
      </c>
      <c r="J60" s="13" t="s">
        <v>100</v>
      </c>
      <c r="K60" s="9"/>
      <c r="L60" s="65">
        <f t="shared" si="2"/>
        <v>0.0010707175925925925</v>
      </c>
      <c r="M60" s="73">
        <f t="shared" si="3"/>
        <v>46.255</v>
      </c>
      <c r="N60" s="75">
        <f>(L60-L$6)*86400</f>
        <v>17.809999999999985</v>
      </c>
      <c r="O60" s="6" t="s">
        <v>44</v>
      </c>
      <c r="P60" s="3">
        <v>1</v>
      </c>
      <c r="Q60" s="20">
        <v>32.51</v>
      </c>
      <c r="R60" s="20"/>
      <c r="U60" s="4"/>
      <c r="V60" s="4"/>
      <c r="W60" s="7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 customHeight="1">
      <c r="A61" s="6">
        <v>3</v>
      </c>
      <c r="B61" s="7">
        <v>324</v>
      </c>
      <c r="C61" s="7" t="s">
        <v>41</v>
      </c>
      <c r="D61" s="15" t="s">
        <v>215</v>
      </c>
      <c r="E61" s="24">
        <v>17069</v>
      </c>
      <c r="F61" s="24"/>
      <c r="G61" s="7"/>
      <c r="H61" s="12"/>
      <c r="I61" s="7">
        <v>65</v>
      </c>
      <c r="J61" s="13" t="s">
        <v>112</v>
      </c>
      <c r="K61" s="12"/>
      <c r="L61" s="65">
        <f t="shared" si="2"/>
        <v>0.0010999999999999998</v>
      </c>
      <c r="M61" s="73">
        <f t="shared" si="3"/>
        <v>47.52</v>
      </c>
      <c r="N61" s="75">
        <f>(L61-L$6)*86400</f>
        <v>20.33999999999998</v>
      </c>
      <c r="O61" s="6" t="s">
        <v>47</v>
      </c>
      <c r="P61" s="3">
        <v>1</v>
      </c>
      <c r="Q61" s="20">
        <v>35.04</v>
      </c>
      <c r="R61" s="20"/>
      <c r="U61" s="4"/>
      <c r="V61" s="4"/>
      <c r="W61" s="7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 customHeight="1">
      <c r="A62" s="6">
        <v>4</v>
      </c>
      <c r="B62" s="7">
        <v>322</v>
      </c>
      <c r="C62" s="7" t="s">
        <v>40</v>
      </c>
      <c r="D62" s="15" t="s">
        <v>120</v>
      </c>
      <c r="E62" s="24">
        <v>16698</v>
      </c>
      <c r="F62" s="24"/>
      <c r="G62" s="7"/>
      <c r="H62" s="12"/>
      <c r="I62" s="7">
        <v>65</v>
      </c>
      <c r="J62" s="13" t="s">
        <v>37</v>
      </c>
      <c r="K62" s="29"/>
      <c r="L62" s="65">
        <f t="shared" si="2"/>
        <v>0.0011260416666666665</v>
      </c>
      <c r="M62" s="73">
        <f t="shared" si="3"/>
        <v>48.645</v>
      </c>
      <c r="N62" s="75"/>
      <c r="O62" s="6"/>
      <c r="P62" s="3">
        <v>1</v>
      </c>
      <c r="Q62" s="20">
        <v>37.29</v>
      </c>
      <c r="R62" s="20"/>
      <c r="U62" s="4"/>
      <c r="V62" s="4"/>
      <c r="W62" s="7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 customHeight="1">
      <c r="A63" s="6">
        <v>5</v>
      </c>
      <c r="B63" s="7">
        <v>345</v>
      </c>
      <c r="C63" s="7" t="s">
        <v>41</v>
      </c>
      <c r="D63" s="15" t="s">
        <v>154</v>
      </c>
      <c r="E63" s="24"/>
      <c r="F63" s="24"/>
      <c r="G63" s="7"/>
      <c r="H63" s="12"/>
      <c r="I63" s="7">
        <v>65</v>
      </c>
      <c r="J63" s="13" t="s">
        <v>155</v>
      </c>
      <c r="K63" s="29"/>
      <c r="L63" s="65">
        <f t="shared" si="2"/>
        <v>0.0011275462962962964</v>
      </c>
      <c r="M63" s="73">
        <f t="shared" si="3"/>
        <v>48.71</v>
      </c>
      <c r="N63" s="75"/>
      <c r="O63" s="6"/>
      <c r="P63" s="3">
        <v>1</v>
      </c>
      <c r="Q63" s="20">
        <v>37.42</v>
      </c>
      <c r="R63" s="20"/>
      <c r="U63" s="4"/>
      <c r="V63" s="4"/>
      <c r="W63" s="7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 customHeight="1">
      <c r="A64" s="6">
        <v>6</v>
      </c>
      <c r="B64" s="7">
        <v>320</v>
      </c>
      <c r="C64" s="7" t="s">
        <v>40</v>
      </c>
      <c r="D64" s="17" t="s">
        <v>123</v>
      </c>
      <c r="E64" s="27">
        <v>17658</v>
      </c>
      <c r="F64" s="27"/>
      <c r="G64" s="18"/>
      <c r="H64" s="13"/>
      <c r="I64" s="18">
        <v>65</v>
      </c>
      <c r="J64" s="13" t="s">
        <v>52</v>
      </c>
      <c r="K64" s="8"/>
      <c r="L64" s="65">
        <f t="shared" si="2"/>
        <v>0.0011324074074074075</v>
      </c>
      <c r="M64" s="73">
        <f t="shared" si="3"/>
        <v>48.92</v>
      </c>
      <c r="N64" s="75">
        <f>(L64-L$6)*86400</f>
        <v>23.14</v>
      </c>
      <c r="O64" s="6" t="s">
        <v>44</v>
      </c>
      <c r="P64" s="3">
        <v>1</v>
      </c>
      <c r="Q64" s="20">
        <v>37.84</v>
      </c>
      <c r="R64" s="20"/>
      <c r="U64" s="4"/>
      <c r="V64" s="4"/>
      <c r="W64" s="7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 customHeight="1" thickBot="1">
      <c r="A65" s="35">
        <v>7</v>
      </c>
      <c r="B65" s="36">
        <v>321</v>
      </c>
      <c r="C65" s="36" t="s">
        <v>40</v>
      </c>
      <c r="D65" s="41" t="s">
        <v>121</v>
      </c>
      <c r="E65" s="62">
        <v>16494</v>
      </c>
      <c r="F65" s="62"/>
      <c r="G65" s="36"/>
      <c r="H65" s="42"/>
      <c r="I65" s="36">
        <v>65</v>
      </c>
      <c r="J65" s="40" t="s">
        <v>52</v>
      </c>
      <c r="K65" s="78"/>
      <c r="L65" s="63">
        <f t="shared" si="2"/>
        <v>0.0011481481481481481</v>
      </c>
      <c r="M65" s="83">
        <f t="shared" si="3"/>
        <v>49.6</v>
      </c>
      <c r="N65" s="75"/>
      <c r="O65" s="6"/>
      <c r="P65" s="3">
        <v>1</v>
      </c>
      <c r="Q65" s="20">
        <v>39.2</v>
      </c>
      <c r="R65" s="20"/>
      <c r="U65" s="4"/>
      <c r="V65" s="4"/>
      <c r="W65" s="7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 customHeight="1" thickTop="1">
      <c r="A66" s="6">
        <v>1</v>
      </c>
      <c r="B66" s="7">
        <v>327</v>
      </c>
      <c r="C66" s="7" t="s">
        <v>40</v>
      </c>
      <c r="D66" s="17" t="s">
        <v>116</v>
      </c>
      <c r="E66" s="27">
        <v>14510</v>
      </c>
      <c r="F66" s="27"/>
      <c r="G66" s="18"/>
      <c r="H66" s="13"/>
      <c r="I66" s="18">
        <v>70</v>
      </c>
      <c r="J66" s="13" t="s">
        <v>89</v>
      </c>
      <c r="K66" s="9"/>
      <c r="L66" s="65">
        <f t="shared" si="2"/>
        <v>0.0011005787037037037</v>
      </c>
      <c r="M66" s="73">
        <f t="shared" si="3"/>
        <v>47.545</v>
      </c>
      <c r="N66" s="75">
        <f aca="true" t="shared" si="4" ref="N66:N72">(L66-L$6)*86400</f>
        <v>20.38999999999999</v>
      </c>
      <c r="O66" s="6" t="s">
        <v>43</v>
      </c>
      <c r="P66" s="3">
        <v>1</v>
      </c>
      <c r="Q66" s="20">
        <v>35.09</v>
      </c>
      <c r="R66" s="20"/>
      <c r="U66" s="4"/>
      <c r="V66" s="4"/>
      <c r="W66" s="7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customHeight="1">
      <c r="A67" s="6">
        <v>2</v>
      </c>
      <c r="B67" s="7">
        <v>329</v>
      </c>
      <c r="C67" s="7" t="s">
        <v>40</v>
      </c>
      <c r="D67" s="15" t="s">
        <v>237</v>
      </c>
      <c r="E67" s="86">
        <v>14811</v>
      </c>
      <c r="F67" s="24"/>
      <c r="G67" s="7"/>
      <c r="H67" s="7"/>
      <c r="I67" s="7">
        <v>70</v>
      </c>
      <c r="J67" s="15" t="s">
        <v>238</v>
      </c>
      <c r="K67" s="12"/>
      <c r="L67" s="65">
        <f t="shared" si="2"/>
        <v>0.0011081018518518519</v>
      </c>
      <c r="M67" s="73">
        <f t="shared" si="3"/>
        <v>47.87</v>
      </c>
      <c r="N67" s="75">
        <f t="shared" si="4"/>
        <v>21.039999999999996</v>
      </c>
      <c r="O67" s="6" t="s">
        <v>47</v>
      </c>
      <c r="P67" s="3">
        <v>1</v>
      </c>
      <c r="Q67" s="20">
        <v>35.74</v>
      </c>
      <c r="R67" s="20"/>
      <c r="U67" s="4"/>
      <c r="V67" s="4"/>
      <c r="W67" s="7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 customHeight="1">
      <c r="A68" s="6">
        <v>3</v>
      </c>
      <c r="B68" s="7">
        <v>342</v>
      </c>
      <c r="C68" s="7" t="s">
        <v>41</v>
      </c>
      <c r="D68" s="17" t="s">
        <v>137</v>
      </c>
      <c r="E68" s="27"/>
      <c r="F68" s="27"/>
      <c r="G68" s="18"/>
      <c r="H68" s="13"/>
      <c r="I68" s="18">
        <v>70</v>
      </c>
      <c r="J68" s="13" t="s">
        <v>72</v>
      </c>
      <c r="K68" s="9"/>
      <c r="L68" s="65">
        <f t="shared" si="2"/>
        <v>0.001136689814814815</v>
      </c>
      <c r="M68" s="73">
        <f t="shared" si="3"/>
        <v>49.105</v>
      </c>
      <c r="N68" s="75">
        <f t="shared" si="4"/>
        <v>23.51000000000001</v>
      </c>
      <c r="O68" s="6" t="s">
        <v>44</v>
      </c>
      <c r="P68" s="3">
        <v>1</v>
      </c>
      <c r="Q68" s="20">
        <v>38.21</v>
      </c>
      <c r="R68" s="20"/>
      <c r="U68" s="4"/>
      <c r="V68" s="4"/>
      <c r="W68" s="7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 customHeight="1">
      <c r="A69" s="6">
        <v>4</v>
      </c>
      <c r="B69" s="7">
        <v>332</v>
      </c>
      <c r="C69" s="7" t="s">
        <v>41</v>
      </c>
      <c r="D69" s="15" t="s">
        <v>45</v>
      </c>
      <c r="E69" s="24">
        <v>14158</v>
      </c>
      <c r="F69" s="24"/>
      <c r="G69" s="7"/>
      <c r="H69" s="12"/>
      <c r="I69" s="7">
        <v>70</v>
      </c>
      <c r="J69" s="13" t="s">
        <v>112</v>
      </c>
      <c r="K69" s="29"/>
      <c r="L69" s="65">
        <f t="shared" si="2"/>
        <v>0.001177662037037037</v>
      </c>
      <c r="M69" s="73">
        <f t="shared" si="3"/>
        <v>50.875</v>
      </c>
      <c r="N69" s="75">
        <f t="shared" si="4"/>
        <v>27.049999999999986</v>
      </c>
      <c r="O69" s="6" t="s">
        <v>43</v>
      </c>
      <c r="P69" s="3">
        <v>1</v>
      </c>
      <c r="Q69" s="20">
        <v>41.75</v>
      </c>
      <c r="R69" s="20"/>
      <c r="U69" s="4"/>
      <c r="V69" s="4"/>
      <c r="W69" s="7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 customHeight="1">
      <c r="A70" s="6">
        <v>5</v>
      </c>
      <c r="B70" s="7">
        <v>330</v>
      </c>
      <c r="C70" s="7" t="s">
        <v>41</v>
      </c>
      <c r="D70" s="17" t="s">
        <v>107</v>
      </c>
      <c r="E70" s="27">
        <v>14330</v>
      </c>
      <c r="F70" s="27"/>
      <c r="G70" s="18"/>
      <c r="H70" s="13"/>
      <c r="I70" s="18">
        <v>70</v>
      </c>
      <c r="J70" s="13" t="s">
        <v>52</v>
      </c>
      <c r="K70" s="9"/>
      <c r="L70" s="65">
        <f aca="true" t="shared" si="5" ref="L70:L77">(P70*60+Q70)/86400</f>
        <v>0.001302314814814815</v>
      </c>
      <c r="M70" s="73">
        <f aca="true" t="shared" si="6" ref="M70:M77">ROUNDDOWN(L70*86400/2,3)</f>
        <v>56.26</v>
      </c>
      <c r="N70" s="75">
        <f t="shared" si="4"/>
        <v>37.82000000000001</v>
      </c>
      <c r="O70" s="6" t="s">
        <v>42</v>
      </c>
      <c r="P70" s="3">
        <v>1</v>
      </c>
      <c r="Q70" s="20">
        <v>52.52</v>
      </c>
      <c r="R70" s="20"/>
      <c r="U70" s="4"/>
      <c r="V70" s="4"/>
      <c r="W70" s="7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 customHeight="1">
      <c r="A71" s="6">
        <v>6</v>
      </c>
      <c r="B71" s="7">
        <v>331</v>
      </c>
      <c r="C71" s="7" t="s">
        <v>41</v>
      </c>
      <c r="D71" s="17" t="s">
        <v>113</v>
      </c>
      <c r="E71" s="27">
        <v>14132</v>
      </c>
      <c r="F71" s="27"/>
      <c r="G71" s="18"/>
      <c r="H71" s="13"/>
      <c r="I71" s="18">
        <v>70</v>
      </c>
      <c r="J71" s="13" t="s">
        <v>52</v>
      </c>
      <c r="K71" s="9"/>
      <c r="L71" s="65">
        <f t="shared" si="5"/>
        <v>0.0014291666666666667</v>
      </c>
      <c r="M71" s="73">
        <f t="shared" si="6"/>
        <v>61.74</v>
      </c>
      <c r="N71" s="75">
        <f t="shared" si="4"/>
        <v>48.779999999999994</v>
      </c>
      <c r="O71" s="6" t="s">
        <v>42</v>
      </c>
      <c r="P71" s="3">
        <v>2</v>
      </c>
      <c r="Q71" s="20">
        <v>3.48</v>
      </c>
      <c r="R71" s="20"/>
      <c r="U71" s="4"/>
      <c r="V71" s="4"/>
      <c r="W71" s="7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 customHeight="1" thickBot="1">
      <c r="A72" s="35">
        <v>7</v>
      </c>
      <c r="B72" s="36">
        <v>328</v>
      </c>
      <c r="C72" s="36" t="s">
        <v>40</v>
      </c>
      <c r="D72" s="37" t="s">
        <v>114</v>
      </c>
      <c r="E72" s="38">
        <v>15363</v>
      </c>
      <c r="F72" s="38"/>
      <c r="G72" s="39"/>
      <c r="H72" s="40"/>
      <c r="I72" s="39">
        <v>70</v>
      </c>
      <c r="J72" s="40" t="s">
        <v>115</v>
      </c>
      <c r="K72" s="60"/>
      <c r="L72" s="63">
        <f t="shared" si="5"/>
        <v>0.0014555555555555556</v>
      </c>
      <c r="M72" s="83">
        <f t="shared" si="6"/>
        <v>62.88</v>
      </c>
      <c r="N72" s="75">
        <f t="shared" si="4"/>
        <v>51.06</v>
      </c>
      <c r="O72" s="6" t="s">
        <v>44</v>
      </c>
      <c r="P72" s="3">
        <v>2</v>
      </c>
      <c r="Q72" s="20">
        <v>5.76</v>
      </c>
      <c r="R72" s="20"/>
      <c r="U72" s="4"/>
      <c r="V72" s="4"/>
      <c r="W72" s="7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 customHeight="1" thickTop="1">
      <c r="A73" s="6">
        <v>1</v>
      </c>
      <c r="B73" s="7">
        <v>335</v>
      </c>
      <c r="C73" s="7" t="s">
        <v>41</v>
      </c>
      <c r="D73" s="15" t="s">
        <v>109</v>
      </c>
      <c r="E73" s="24">
        <v>13620</v>
      </c>
      <c r="F73" s="24"/>
      <c r="G73" s="7"/>
      <c r="H73" s="12"/>
      <c r="I73" s="7">
        <v>75</v>
      </c>
      <c r="J73" s="13" t="s">
        <v>52</v>
      </c>
      <c r="K73" s="29"/>
      <c r="L73" s="65">
        <f t="shared" si="5"/>
        <v>0.001150925925925926</v>
      </c>
      <c r="M73" s="73">
        <f t="shared" si="6"/>
        <v>49.72</v>
      </c>
      <c r="N73" s="75"/>
      <c r="O73" s="6"/>
      <c r="P73" s="3">
        <v>1</v>
      </c>
      <c r="Q73" s="20">
        <v>39.44</v>
      </c>
      <c r="R73" s="20"/>
      <c r="U73" s="4"/>
      <c r="V73" s="4"/>
      <c r="W73" s="7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15.75" customHeight="1">
      <c r="A74" s="6">
        <v>2</v>
      </c>
      <c r="B74" s="7">
        <v>333</v>
      </c>
      <c r="C74" s="7" t="s">
        <v>40</v>
      </c>
      <c r="D74" s="17" t="s">
        <v>111</v>
      </c>
      <c r="E74" s="18">
        <v>13951</v>
      </c>
      <c r="F74" s="27"/>
      <c r="G74" s="18"/>
      <c r="H74" s="13"/>
      <c r="I74" s="18">
        <v>75</v>
      </c>
      <c r="J74" s="13" t="s">
        <v>89</v>
      </c>
      <c r="K74" s="9"/>
      <c r="L74" s="65">
        <f t="shared" si="5"/>
        <v>0.0011853009259259258</v>
      </c>
      <c r="M74" s="73">
        <f t="shared" si="6"/>
        <v>51.205</v>
      </c>
      <c r="N74" s="75">
        <f>(L74-L$6)*86400</f>
        <v>27.709999999999983</v>
      </c>
      <c r="O74" s="6" t="s">
        <v>42</v>
      </c>
      <c r="P74" s="3">
        <v>1</v>
      </c>
      <c r="Q74" s="20">
        <v>42.41</v>
      </c>
      <c r="R74" s="20"/>
      <c r="U74" s="4"/>
      <c r="V74" s="4"/>
      <c r="W74" s="7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15.75" customHeight="1">
      <c r="A75" s="6">
        <v>3</v>
      </c>
      <c r="B75" s="7">
        <v>334</v>
      </c>
      <c r="C75" s="7" t="s">
        <v>40</v>
      </c>
      <c r="D75" s="17" t="s">
        <v>110</v>
      </c>
      <c r="E75" s="27">
        <v>13029</v>
      </c>
      <c r="F75" s="27"/>
      <c r="G75" s="18"/>
      <c r="H75" s="13"/>
      <c r="I75" s="18">
        <v>75</v>
      </c>
      <c r="J75" s="13" t="s">
        <v>52</v>
      </c>
      <c r="K75" s="9"/>
      <c r="L75" s="65">
        <f t="shared" si="5"/>
        <v>0.0012484953703703705</v>
      </c>
      <c r="M75" s="73">
        <f t="shared" si="6"/>
        <v>53.935</v>
      </c>
      <c r="N75" s="75">
        <f>(L75-L$6)*86400</f>
        <v>33.17000000000001</v>
      </c>
      <c r="O75" s="6" t="s">
        <v>44</v>
      </c>
      <c r="P75" s="3">
        <v>1</v>
      </c>
      <c r="Q75" s="20">
        <v>47.87</v>
      </c>
      <c r="R75" s="20"/>
      <c r="U75" s="4"/>
      <c r="V75" s="4"/>
      <c r="W75" s="7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 customHeight="1" thickBot="1">
      <c r="A76" s="35">
        <v>4</v>
      </c>
      <c r="B76" s="36">
        <v>336</v>
      </c>
      <c r="C76" s="36" t="s">
        <v>40</v>
      </c>
      <c r="D76" s="37" t="s">
        <v>108</v>
      </c>
      <c r="E76" s="39">
        <v>13506</v>
      </c>
      <c r="F76" s="38"/>
      <c r="G76" s="39"/>
      <c r="H76" s="40"/>
      <c r="I76" s="39">
        <v>75</v>
      </c>
      <c r="J76" s="40" t="s">
        <v>52</v>
      </c>
      <c r="K76" s="60"/>
      <c r="L76" s="63">
        <f t="shared" si="5"/>
        <v>0.001365277777777778</v>
      </c>
      <c r="M76" s="83">
        <f t="shared" si="6"/>
        <v>58.98</v>
      </c>
      <c r="N76" s="75">
        <f>(L76-L$6)*86400</f>
        <v>43.26000000000001</v>
      </c>
      <c r="O76" s="6" t="s">
        <v>44</v>
      </c>
      <c r="P76" s="3">
        <v>1</v>
      </c>
      <c r="Q76" s="20">
        <v>57.96</v>
      </c>
      <c r="R76" s="20"/>
      <c r="U76" s="4"/>
      <c r="V76" s="4"/>
      <c r="W76" s="7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 customHeight="1" thickTop="1">
      <c r="A77" s="6">
        <v>1</v>
      </c>
      <c r="B77" s="7">
        <v>338</v>
      </c>
      <c r="C77" s="7" t="s">
        <v>41</v>
      </c>
      <c r="D77" s="17" t="s">
        <v>105</v>
      </c>
      <c r="E77" s="18">
        <v>11923</v>
      </c>
      <c r="F77" s="27"/>
      <c r="G77" s="18"/>
      <c r="H77" s="13"/>
      <c r="I77" s="18">
        <v>80</v>
      </c>
      <c r="J77" s="13" t="s">
        <v>38</v>
      </c>
      <c r="K77" s="9"/>
      <c r="L77" s="65">
        <f t="shared" si="5"/>
        <v>0.001504513888888889</v>
      </c>
      <c r="M77" s="73">
        <f t="shared" si="6"/>
        <v>64.995</v>
      </c>
      <c r="N77" s="75">
        <f>(L77-L$6)*86400</f>
        <v>55.29</v>
      </c>
      <c r="O77" s="6" t="s">
        <v>44</v>
      </c>
      <c r="P77" s="3">
        <v>2</v>
      </c>
      <c r="Q77" s="20">
        <v>9.99</v>
      </c>
      <c r="R77" s="20"/>
      <c r="U77" s="4"/>
      <c r="V77" s="4"/>
      <c r="W77" s="7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8.25" customHeight="1" thickBot="1">
      <c r="A78" s="35"/>
      <c r="B78" s="36"/>
      <c r="C78" s="36"/>
      <c r="D78" s="37"/>
      <c r="E78" s="38"/>
      <c r="F78" s="39"/>
      <c r="G78" s="39"/>
      <c r="H78" s="40"/>
      <c r="I78" s="39"/>
      <c r="J78" s="40"/>
      <c r="K78" s="78"/>
      <c r="L78" s="63"/>
      <c r="M78" s="64"/>
      <c r="N78" s="61"/>
      <c r="O78" s="35"/>
      <c r="P78" s="3"/>
      <c r="Q78" s="20"/>
      <c r="R78" s="20"/>
      <c r="U78" s="4"/>
      <c r="V78" s="4"/>
      <c r="W78" s="7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ht="13.5" thickTop="1"/>
    <row r="81" spans="2:13" ht="12.75">
      <c r="B81" s="67" t="s">
        <v>234</v>
      </c>
      <c r="C81" s="67"/>
      <c r="I81" s="71"/>
      <c r="J81" s="125" t="s">
        <v>39</v>
      </c>
      <c r="M81" s="58"/>
    </row>
    <row r="82" spans="2:13" ht="12.75">
      <c r="B82" s="67" t="s">
        <v>242</v>
      </c>
      <c r="C82" s="68"/>
      <c r="I82" s="71"/>
      <c r="J82" s="125" t="s">
        <v>50</v>
      </c>
      <c r="M82" s="58"/>
    </row>
    <row r="83" spans="9:13" ht="12.75">
      <c r="I83" s="71"/>
      <c r="J83" s="125" t="s">
        <v>241</v>
      </c>
      <c r="M83" s="58"/>
    </row>
    <row r="84" ht="12.75">
      <c r="I84" s="1"/>
    </row>
    <row r="85" ht="12.75">
      <c r="I85" s="1"/>
    </row>
    <row r="86" ht="12.75">
      <c r="I86" s="1"/>
    </row>
    <row r="87" spans="1:15" ht="12.75">
      <c r="A87" s="148" t="s">
        <v>35</v>
      </c>
      <c r="B87" s="148"/>
      <c r="C87" s="148"/>
      <c r="D87" s="148"/>
      <c r="I87" s="1"/>
      <c r="L87" s="149" t="s">
        <v>66</v>
      </c>
      <c r="M87" s="149"/>
      <c r="N87" s="149"/>
      <c r="O87" s="149"/>
    </row>
  </sheetData>
  <sheetProtection/>
  <mergeCells count="7">
    <mergeCell ref="A87:D87"/>
    <mergeCell ref="L87:O87"/>
    <mergeCell ref="A1:M1"/>
    <mergeCell ref="A2:M2"/>
    <mergeCell ref="A3:D3"/>
    <mergeCell ref="J3:O3"/>
    <mergeCell ref="C4:J4"/>
  </mergeCells>
  <printOptions/>
  <pageMargins left="1.1811023622047245" right="0.1968503937007874" top="0.3937007874015748" bottom="0.3937007874015748" header="0.5118110236220472" footer="0.3937007874015748"/>
  <pageSetup horizontalDpi="600" verticalDpi="600" orientation="portrait" paperSize="9" scale="95" r:id="rId2"/>
  <rowBreaks count="1" manualBreakCount="1">
    <brk id="47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tabColor theme="3" tint="0.39998000860214233"/>
  </sheetPr>
  <dimension ref="A1:AK28"/>
  <sheetViews>
    <sheetView view="pageBreakPreview" zoomScale="115" zoomScaleSheetLayoutView="115" workbookViewId="0" topLeftCell="A1">
      <selection activeCell="J26" sqref="J26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1.57421875" style="1" customWidth="1"/>
    <col min="5" max="5" width="7.00390625" style="1" hidden="1" customWidth="1"/>
    <col min="6" max="6" width="8.00390625" style="1" hidden="1" customWidth="1"/>
    <col min="7" max="7" width="24.57421875" style="1" hidden="1" customWidth="1"/>
    <col min="8" max="8" width="19.140625" style="1" hidden="1" customWidth="1"/>
    <col min="9" max="9" width="10.57421875" style="1" customWidth="1"/>
    <col min="10" max="10" width="23.28125" style="1" customWidth="1"/>
    <col min="11" max="11" width="0.71875" style="1" hidden="1" customWidth="1"/>
    <col min="12" max="12" width="8.7109375" style="1" customWidth="1"/>
    <col min="13" max="13" width="10.5742187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.75" customHeight="1">
      <c r="A1" s="158" t="str">
        <f>N_sor1</f>
        <v>Открытые Всероссийские соревнования по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32"/>
      <c r="O1" s="132"/>
    </row>
    <row r="2" spans="1:15" ht="27" customHeight="1">
      <c r="A2" s="158" t="str">
        <f>N_sor2</f>
        <v>конькобежному спорту "Коломенский лед"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32"/>
      <c r="O2" s="132"/>
    </row>
    <row r="3" spans="1:15" ht="32.2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D_d2</f>
        <v>06 апреля 2013г.</v>
      </c>
      <c r="K3" s="147"/>
      <c r="L3" s="147"/>
      <c r="M3" s="147"/>
      <c r="N3" s="147"/>
      <c r="O3" s="147"/>
    </row>
    <row r="4" spans="2:37" ht="31.5" customHeight="1">
      <c r="B4" s="16"/>
      <c r="C4" s="144" t="str">
        <f>N_un</f>
        <v>Ветераны (мужчины)</v>
      </c>
      <c r="D4" s="144"/>
      <c r="E4" s="144"/>
      <c r="F4" s="144"/>
      <c r="G4" s="144"/>
      <c r="H4" s="144"/>
      <c r="I4" s="144"/>
      <c r="J4" s="144"/>
      <c r="K4" s="16"/>
      <c r="L4" s="19" t="str">
        <f>const!C12</f>
        <v>1500 метров</v>
      </c>
      <c r="M4" s="16"/>
      <c r="N4" s="16"/>
      <c r="O4" s="16"/>
      <c r="P4" s="5"/>
      <c r="Q4" s="1" t="s">
        <v>26</v>
      </c>
      <c r="R4" s="1" t="s">
        <v>27</v>
      </c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2" t="s">
        <v>7</v>
      </c>
      <c r="N5" s="2" t="s">
        <v>9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6.5" customHeight="1" thickTop="1">
      <c r="A6" s="26">
        <v>1</v>
      </c>
      <c r="B6" s="48">
        <v>261</v>
      </c>
      <c r="C6" s="48" t="s">
        <v>41</v>
      </c>
      <c r="D6" s="79" t="s">
        <v>193</v>
      </c>
      <c r="E6" s="80">
        <v>25523</v>
      </c>
      <c r="F6" s="80"/>
      <c r="G6" s="48"/>
      <c r="H6" s="81"/>
      <c r="I6" s="48">
        <v>40</v>
      </c>
      <c r="J6" s="81" t="s">
        <v>194</v>
      </c>
      <c r="K6" s="127"/>
      <c r="L6" s="133">
        <f aca="true" t="shared" si="0" ref="L6:L19">(P6*60+Q6)/86400</f>
        <v>0.001414699074074074</v>
      </c>
      <c r="M6" s="134">
        <f aca="true" t="shared" si="1" ref="M6:M19">ROUNDDOWN(L6*86400/2,3)</f>
        <v>61.115</v>
      </c>
      <c r="N6" s="74">
        <f aca="true" t="shared" si="2" ref="N6:N19">(L6-L$6)*86400</f>
        <v>0</v>
      </c>
      <c r="O6" s="26"/>
      <c r="P6" s="3">
        <v>2</v>
      </c>
      <c r="Q6" s="20">
        <v>2.23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6.5" customHeight="1">
      <c r="A7" s="6">
        <v>2</v>
      </c>
      <c r="B7" s="7">
        <v>272</v>
      </c>
      <c r="C7" s="7" t="s">
        <v>41</v>
      </c>
      <c r="D7" s="15" t="s">
        <v>175</v>
      </c>
      <c r="E7" s="24">
        <v>25787</v>
      </c>
      <c r="F7" s="24"/>
      <c r="G7" s="7"/>
      <c r="H7" s="12"/>
      <c r="I7" s="7">
        <v>40</v>
      </c>
      <c r="J7" s="12" t="s">
        <v>74</v>
      </c>
      <c r="K7" s="9"/>
      <c r="L7" s="135">
        <f t="shared" si="0"/>
        <v>0.001447337962962963</v>
      </c>
      <c r="M7" s="136">
        <f t="shared" si="1"/>
        <v>62.525</v>
      </c>
      <c r="N7" s="75">
        <f t="shared" si="2"/>
        <v>2.8200000000000016</v>
      </c>
      <c r="O7" s="6"/>
      <c r="P7" s="3">
        <v>2</v>
      </c>
      <c r="Q7" s="20">
        <v>5.05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>
      <c r="A8" s="6">
        <v>3</v>
      </c>
      <c r="B8" s="7">
        <v>263</v>
      </c>
      <c r="C8" s="7" t="s">
        <v>40</v>
      </c>
      <c r="D8" s="15" t="s">
        <v>185</v>
      </c>
      <c r="E8" s="24">
        <v>26586</v>
      </c>
      <c r="F8" s="24"/>
      <c r="G8" s="7"/>
      <c r="H8" s="12"/>
      <c r="I8" s="7">
        <v>40</v>
      </c>
      <c r="J8" s="12" t="s">
        <v>52</v>
      </c>
      <c r="K8" s="9"/>
      <c r="L8" s="135">
        <f t="shared" si="0"/>
        <v>0.0014537037037037036</v>
      </c>
      <c r="M8" s="136">
        <f t="shared" si="1"/>
        <v>62.8</v>
      </c>
      <c r="N8" s="75">
        <f t="shared" si="2"/>
        <v>3.369999999999989</v>
      </c>
      <c r="O8" s="6"/>
      <c r="P8" s="3">
        <v>2</v>
      </c>
      <c r="Q8" s="20">
        <v>5.6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4</v>
      </c>
      <c r="B9" s="7">
        <v>264</v>
      </c>
      <c r="C9" s="7" t="s">
        <v>41</v>
      </c>
      <c r="D9" s="15" t="s">
        <v>189</v>
      </c>
      <c r="E9" s="24">
        <v>25563</v>
      </c>
      <c r="F9" s="24"/>
      <c r="G9" s="7"/>
      <c r="H9" s="12"/>
      <c r="I9" s="7">
        <v>40</v>
      </c>
      <c r="J9" s="12" t="s">
        <v>37</v>
      </c>
      <c r="K9" s="9"/>
      <c r="L9" s="135">
        <f t="shared" si="0"/>
        <v>0.0014557870370370371</v>
      </c>
      <c r="M9" s="136">
        <f t="shared" si="1"/>
        <v>62.89</v>
      </c>
      <c r="N9" s="75">
        <f t="shared" si="2"/>
        <v>3.5500000000000065</v>
      </c>
      <c r="O9" s="6"/>
      <c r="P9" s="3">
        <v>2</v>
      </c>
      <c r="Q9" s="20">
        <v>5.78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 thickBot="1">
      <c r="A10" s="35">
        <v>5</v>
      </c>
      <c r="B10" s="36">
        <v>268</v>
      </c>
      <c r="C10" s="36" t="s">
        <v>40</v>
      </c>
      <c r="D10" s="41" t="s">
        <v>183</v>
      </c>
      <c r="E10" s="62">
        <v>26259</v>
      </c>
      <c r="F10" s="62"/>
      <c r="G10" s="36"/>
      <c r="H10" s="42"/>
      <c r="I10" s="36">
        <v>40</v>
      </c>
      <c r="J10" s="42" t="s">
        <v>184</v>
      </c>
      <c r="K10" s="60"/>
      <c r="L10" s="137">
        <f t="shared" si="0"/>
        <v>0.0014597222222222223</v>
      </c>
      <c r="M10" s="138">
        <f t="shared" si="1"/>
        <v>63.06</v>
      </c>
      <c r="N10" s="76">
        <f t="shared" si="2"/>
        <v>3.8900000000000046</v>
      </c>
      <c r="O10" s="35"/>
      <c r="P10" s="3">
        <v>2</v>
      </c>
      <c r="Q10" s="20">
        <v>6.12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 thickTop="1">
      <c r="A11" s="6">
        <v>1</v>
      </c>
      <c r="B11" s="7">
        <v>275</v>
      </c>
      <c r="C11" s="7" t="s">
        <v>41</v>
      </c>
      <c r="D11" s="15" t="s">
        <v>173</v>
      </c>
      <c r="E11" s="7">
        <v>24787</v>
      </c>
      <c r="F11" s="24"/>
      <c r="G11" s="7"/>
      <c r="H11" s="12"/>
      <c r="I11" s="7">
        <v>45</v>
      </c>
      <c r="J11" s="12" t="s">
        <v>134</v>
      </c>
      <c r="K11" s="8"/>
      <c r="L11" s="135">
        <f t="shared" si="0"/>
        <v>0.0014129629629629629</v>
      </c>
      <c r="M11" s="136">
        <f t="shared" si="1"/>
        <v>61.04</v>
      </c>
      <c r="N11" s="75">
        <f t="shared" si="2"/>
        <v>-0.15000000000000846</v>
      </c>
      <c r="O11" s="6"/>
      <c r="P11" s="3">
        <v>2</v>
      </c>
      <c r="Q11" s="20">
        <v>2.08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 thickBot="1">
      <c r="A12" s="35">
        <v>2</v>
      </c>
      <c r="B12" s="36">
        <v>274</v>
      </c>
      <c r="C12" s="36" t="s">
        <v>40</v>
      </c>
      <c r="D12" s="41" t="s">
        <v>176</v>
      </c>
      <c r="E12" s="62">
        <v>24096</v>
      </c>
      <c r="F12" s="62"/>
      <c r="G12" s="36"/>
      <c r="H12" s="42"/>
      <c r="I12" s="36">
        <v>45</v>
      </c>
      <c r="J12" s="42" t="s">
        <v>134</v>
      </c>
      <c r="K12" s="60"/>
      <c r="L12" s="137">
        <f t="shared" si="0"/>
        <v>0.0015399305555555557</v>
      </c>
      <c r="M12" s="138">
        <f t="shared" si="1"/>
        <v>66.525</v>
      </c>
      <c r="N12" s="76">
        <f t="shared" si="2"/>
        <v>10.82000000000001</v>
      </c>
      <c r="O12" s="35"/>
      <c r="P12" s="3">
        <v>2</v>
      </c>
      <c r="Q12" s="20">
        <v>13.05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6.5" customHeight="1" thickTop="1">
      <c r="A13" s="100">
        <v>1</v>
      </c>
      <c r="B13" s="25">
        <v>290</v>
      </c>
      <c r="C13" s="25" t="s">
        <v>40</v>
      </c>
      <c r="D13" s="47" t="s">
        <v>162</v>
      </c>
      <c r="E13" s="49">
        <v>22656</v>
      </c>
      <c r="F13" s="49"/>
      <c r="G13" s="25"/>
      <c r="H13" s="45"/>
      <c r="I13" s="25">
        <v>50</v>
      </c>
      <c r="J13" s="45" t="s">
        <v>163</v>
      </c>
      <c r="K13" s="129"/>
      <c r="L13" s="139">
        <f t="shared" si="0"/>
        <v>0.001502199074074074</v>
      </c>
      <c r="M13" s="140">
        <f t="shared" si="1"/>
        <v>64.895</v>
      </c>
      <c r="N13" s="84">
        <f t="shared" si="2"/>
        <v>7.559999999999992</v>
      </c>
      <c r="O13" s="100"/>
      <c r="P13" s="3">
        <v>2</v>
      </c>
      <c r="Q13" s="20">
        <v>9.79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6.5" customHeight="1" thickBot="1">
      <c r="A14" s="35">
        <v>2</v>
      </c>
      <c r="B14" s="36">
        <v>300</v>
      </c>
      <c r="C14" s="36" t="s">
        <v>41</v>
      </c>
      <c r="D14" s="41" t="s">
        <v>148</v>
      </c>
      <c r="E14" s="62">
        <v>21887</v>
      </c>
      <c r="F14" s="62"/>
      <c r="G14" s="36"/>
      <c r="H14" s="42"/>
      <c r="I14" s="36">
        <v>50</v>
      </c>
      <c r="J14" s="42" t="s">
        <v>37</v>
      </c>
      <c r="K14" s="60"/>
      <c r="L14" s="137">
        <f t="shared" si="0"/>
        <v>0.0016121527777777777</v>
      </c>
      <c r="M14" s="138">
        <f t="shared" si="1"/>
        <v>69.645</v>
      </c>
      <c r="N14" s="76">
        <f t="shared" si="2"/>
        <v>17.05999999999999</v>
      </c>
      <c r="O14" s="35"/>
      <c r="P14" s="3">
        <v>2</v>
      </c>
      <c r="Q14" s="20">
        <v>19.29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6.5" customHeight="1" thickBot="1" thickTop="1">
      <c r="A15" s="92">
        <v>1</v>
      </c>
      <c r="B15" s="93">
        <v>308</v>
      </c>
      <c r="C15" s="93" t="s">
        <v>40</v>
      </c>
      <c r="D15" s="94" t="s">
        <v>141</v>
      </c>
      <c r="E15" s="96">
        <v>20434</v>
      </c>
      <c r="F15" s="96"/>
      <c r="G15" s="93"/>
      <c r="H15" s="97"/>
      <c r="I15" s="93">
        <v>55</v>
      </c>
      <c r="J15" s="97" t="s">
        <v>74</v>
      </c>
      <c r="K15" s="130"/>
      <c r="L15" s="141">
        <f t="shared" si="0"/>
        <v>0.0016269675925925926</v>
      </c>
      <c r="M15" s="142">
        <f t="shared" si="1"/>
        <v>70.285</v>
      </c>
      <c r="N15" s="131">
        <f t="shared" si="2"/>
        <v>18.34</v>
      </c>
      <c r="O15" s="92"/>
      <c r="P15" s="3">
        <v>2</v>
      </c>
      <c r="Q15" s="20">
        <v>20.57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6.5" customHeight="1" thickTop="1">
      <c r="A16" s="100">
        <v>1</v>
      </c>
      <c r="B16" s="25">
        <v>310</v>
      </c>
      <c r="C16" s="25" t="s">
        <v>40</v>
      </c>
      <c r="D16" s="47" t="s">
        <v>133</v>
      </c>
      <c r="E16" s="25">
        <v>19244</v>
      </c>
      <c r="F16" s="49"/>
      <c r="G16" s="25"/>
      <c r="H16" s="45"/>
      <c r="I16" s="25">
        <v>60</v>
      </c>
      <c r="J16" s="45" t="s">
        <v>134</v>
      </c>
      <c r="K16" s="129"/>
      <c r="L16" s="139">
        <f t="shared" si="0"/>
        <v>0.001517824074074074</v>
      </c>
      <c r="M16" s="140">
        <f t="shared" si="1"/>
        <v>65.57</v>
      </c>
      <c r="N16" s="84">
        <f t="shared" si="2"/>
        <v>8.909999999999993</v>
      </c>
      <c r="O16" s="100"/>
      <c r="P16" s="3">
        <v>2</v>
      </c>
      <c r="Q16" s="20">
        <v>11.14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6.5" customHeight="1" thickBot="1">
      <c r="A17" s="35">
        <v>2</v>
      </c>
      <c r="B17" s="36">
        <v>311</v>
      </c>
      <c r="C17" s="36" t="s">
        <v>41</v>
      </c>
      <c r="D17" s="41" t="s">
        <v>135</v>
      </c>
      <c r="E17" s="62">
        <v>18510</v>
      </c>
      <c r="F17" s="62"/>
      <c r="G17" s="36"/>
      <c r="H17" s="42"/>
      <c r="I17" s="36">
        <v>60</v>
      </c>
      <c r="J17" s="42" t="s">
        <v>136</v>
      </c>
      <c r="K17" s="60"/>
      <c r="L17" s="137">
        <f t="shared" si="0"/>
        <v>0.001553125</v>
      </c>
      <c r="M17" s="138">
        <f t="shared" si="1"/>
        <v>67.095</v>
      </c>
      <c r="N17" s="76">
        <f t="shared" si="2"/>
        <v>11.960000000000003</v>
      </c>
      <c r="O17" s="35"/>
      <c r="P17" s="3">
        <v>2</v>
      </c>
      <c r="Q17" s="20">
        <v>14.19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6.5" customHeight="1" thickTop="1">
      <c r="A18" s="100">
        <v>1</v>
      </c>
      <c r="B18" s="25">
        <v>325</v>
      </c>
      <c r="C18" s="25" t="s">
        <v>40</v>
      </c>
      <c r="D18" s="47" t="s">
        <v>118</v>
      </c>
      <c r="E18" s="49">
        <v>17252</v>
      </c>
      <c r="F18" s="49"/>
      <c r="G18" s="25"/>
      <c r="H18" s="45"/>
      <c r="I18" s="25">
        <v>65</v>
      </c>
      <c r="J18" s="45" t="s">
        <v>72</v>
      </c>
      <c r="K18" s="129"/>
      <c r="L18" s="139">
        <f t="shared" si="0"/>
        <v>0.0015659722222222223</v>
      </c>
      <c r="M18" s="140">
        <f t="shared" si="1"/>
        <v>67.65</v>
      </c>
      <c r="N18" s="84">
        <f t="shared" si="2"/>
        <v>13.070000000000006</v>
      </c>
      <c r="O18" s="100"/>
      <c r="P18" s="3">
        <v>2</v>
      </c>
      <c r="Q18" s="20">
        <v>15.3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6.5" customHeight="1" thickBot="1">
      <c r="A19" s="35">
        <v>2</v>
      </c>
      <c r="B19" s="36">
        <v>323</v>
      </c>
      <c r="C19" s="36" t="s">
        <v>41</v>
      </c>
      <c r="D19" s="41" t="s">
        <v>117</v>
      </c>
      <c r="E19" s="62">
        <v>17315</v>
      </c>
      <c r="F19" s="62"/>
      <c r="G19" s="36"/>
      <c r="H19" s="42"/>
      <c r="I19" s="36">
        <v>65</v>
      </c>
      <c r="J19" s="42" t="s">
        <v>37</v>
      </c>
      <c r="K19" s="60"/>
      <c r="L19" s="137">
        <f t="shared" si="0"/>
        <v>0.0016918981481481483</v>
      </c>
      <c r="M19" s="138">
        <f t="shared" si="1"/>
        <v>73.09</v>
      </c>
      <c r="N19" s="76">
        <f t="shared" si="2"/>
        <v>23.950000000000014</v>
      </c>
      <c r="O19" s="35"/>
      <c r="P19" s="3">
        <v>2</v>
      </c>
      <c r="Q19" s="20">
        <v>26.18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 thickTop="1">
      <c r="A20" s="6"/>
      <c r="B20" s="7"/>
      <c r="C20" s="7"/>
      <c r="D20" s="15"/>
      <c r="E20" s="24"/>
      <c r="F20" s="24"/>
      <c r="G20" s="7"/>
      <c r="H20" s="12"/>
      <c r="I20" s="7"/>
      <c r="J20" s="12"/>
      <c r="K20" s="9"/>
      <c r="L20" s="65"/>
      <c r="M20" s="73"/>
      <c r="N20" s="75"/>
      <c r="O20" s="6"/>
      <c r="P20" s="3"/>
      <c r="Q20" s="20"/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2" spans="2:13" ht="12.75">
      <c r="B22" s="67" t="s">
        <v>243</v>
      </c>
      <c r="C22" s="67"/>
      <c r="I22" s="71"/>
      <c r="L22" s="125" t="s">
        <v>39</v>
      </c>
      <c r="M22" s="58"/>
    </row>
    <row r="23" spans="2:13" ht="12.75">
      <c r="B23" s="67" t="s">
        <v>244</v>
      </c>
      <c r="C23" s="68"/>
      <c r="I23" s="71"/>
      <c r="L23" s="125" t="s">
        <v>50</v>
      </c>
      <c r="M23" s="58"/>
    </row>
    <row r="24" spans="9:13" ht="12.75">
      <c r="I24" s="71"/>
      <c r="L24" s="125" t="s">
        <v>241</v>
      </c>
      <c r="M24" s="58"/>
    </row>
    <row r="28" spans="1:15" ht="12.75">
      <c r="A28" s="148" t="s">
        <v>35</v>
      </c>
      <c r="B28" s="148"/>
      <c r="C28" s="148"/>
      <c r="D28" s="148"/>
      <c r="L28" s="149" t="s">
        <v>66</v>
      </c>
      <c r="M28" s="149"/>
      <c r="N28" s="149"/>
      <c r="O28" s="149"/>
    </row>
  </sheetData>
  <sheetProtection/>
  <mergeCells count="7">
    <mergeCell ref="A1:M1"/>
    <mergeCell ref="A2:M2"/>
    <mergeCell ref="A3:D3"/>
    <mergeCell ref="J3:O3"/>
    <mergeCell ref="C4:J4"/>
    <mergeCell ref="A28:D28"/>
    <mergeCell ref="L28:O28"/>
  </mergeCells>
  <printOptions/>
  <pageMargins left="0.5905511811023623" right="0.1968503937007874" top="0.3937007874015748" bottom="0.3937007874015748" header="0.5118110236220472" footer="0.1968503937007874"/>
  <pageSetup horizontalDpi="600" verticalDpi="600" orientation="portrait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FF0000"/>
  </sheetPr>
  <dimension ref="A1:AK28"/>
  <sheetViews>
    <sheetView view="pageBreakPreview" zoomScale="115" zoomScaleSheetLayoutView="115" workbookViewId="0" topLeftCell="A4">
      <selection activeCell="L28" sqref="A1:O28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3.140625" style="1" customWidth="1"/>
    <col min="5" max="5" width="7.00390625" style="1" hidden="1" customWidth="1"/>
    <col min="6" max="6" width="8.00390625" style="1" hidden="1" customWidth="1"/>
    <col min="7" max="7" width="24.57421875" style="1" hidden="1" customWidth="1"/>
    <col min="8" max="8" width="19.140625" style="1" hidden="1" customWidth="1"/>
    <col min="9" max="9" width="10.57421875" style="1" customWidth="1"/>
    <col min="10" max="10" width="23.28125" style="1" customWidth="1"/>
    <col min="11" max="11" width="0.71875" style="1" hidden="1" customWidth="1"/>
    <col min="12" max="12" width="9.421875" style="1" customWidth="1"/>
    <col min="13" max="13" width="10.28125" style="1" customWidth="1"/>
    <col min="14" max="14" width="6.421875" style="1" hidden="1" customWidth="1"/>
    <col min="15" max="15" width="7.8515625" style="1" hidden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36.75" customHeight="1">
      <c r="A1" s="158" t="str">
        <f>N_sor1</f>
        <v>Открытые Всероссийские соревнования по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32"/>
      <c r="O1" s="132"/>
    </row>
    <row r="2" spans="1:15" ht="27" customHeight="1">
      <c r="A2" s="158" t="str">
        <f>N_sor2</f>
        <v>конькобежному спорту "Коломенский лед"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32"/>
      <c r="O2" s="132"/>
    </row>
    <row r="3" spans="1:15" ht="32.25" customHeight="1">
      <c r="A3" s="145" t="s">
        <v>17</v>
      </c>
      <c r="B3" s="145"/>
      <c r="C3" s="145"/>
      <c r="D3" s="145"/>
      <c r="E3" s="14"/>
      <c r="F3" s="14"/>
      <c r="G3" s="14"/>
      <c r="H3" s="14"/>
      <c r="I3" s="14"/>
      <c r="J3" s="146" t="str">
        <f>D_d2</f>
        <v>06 апреля 2013г.</v>
      </c>
      <c r="K3" s="147"/>
      <c r="L3" s="147"/>
      <c r="M3" s="147"/>
      <c r="N3" s="147"/>
      <c r="O3" s="147"/>
    </row>
    <row r="4" spans="2:37" ht="31.5" customHeight="1">
      <c r="B4" s="16"/>
      <c r="C4" s="144" t="str">
        <f>N_dev</f>
        <v>Ветараны (женщины)</v>
      </c>
      <c r="D4" s="144"/>
      <c r="E4" s="144"/>
      <c r="F4" s="144"/>
      <c r="G4" s="144"/>
      <c r="H4" s="144"/>
      <c r="I4" s="144"/>
      <c r="J4" s="144"/>
      <c r="K4" s="16"/>
      <c r="L4" s="19" t="s">
        <v>245</v>
      </c>
      <c r="M4" s="16"/>
      <c r="N4" s="16"/>
      <c r="O4" s="16"/>
      <c r="P4" s="5"/>
      <c r="U4" s="4"/>
      <c r="V4" s="4"/>
      <c r="W4" s="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2"/>
      <c r="F5" s="2" t="s">
        <v>1</v>
      </c>
      <c r="G5" s="2"/>
      <c r="H5" s="2" t="s">
        <v>29</v>
      </c>
      <c r="I5" s="2" t="s">
        <v>1</v>
      </c>
      <c r="J5" s="2" t="s">
        <v>29</v>
      </c>
      <c r="K5" s="2"/>
      <c r="L5" s="11" t="s">
        <v>3</v>
      </c>
      <c r="M5" s="2" t="s">
        <v>7</v>
      </c>
      <c r="N5" s="2" t="s">
        <v>9</v>
      </c>
      <c r="O5" s="2" t="s">
        <v>5</v>
      </c>
      <c r="P5" s="5"/>
      <c r="Q5" s="20"/>
      <c r="R5" s="20"/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8.75" customHeight="1" thickTop="1">
      <c r="A6" s="100">
        <v>1</v>
      </c>
      <c r="B6" s="25">
        <v>353</v>
      </c>
      <c r="C6" s="25" t="s">
        <v>40</v>
      </c>
      <c r="D6" s="47" t="s">
        <v>94</v>
      </c>
      <c r="E6" s="25">
        <v>27561</v>
      </c>
      <c r="F6" s="49"/>
      <c r="G6" s="25"/>
      <c r="H6" s="45"/>
      <c r="I6" s="25">
        <v>35</v>
      </c>
      <c r="J6" s="45" t="s">
        <v>95</v>
      </c>
      <c r="K6" s="129"/>
      <c r="L6" s="121">
        <f aca="true" t="shared" si="0" ref="L6:L19">(P6*60+Q6)/86400</f>
        <v>0.0033618055555555554</v>
      </c>
      <c r="M6" s="123">
        <f aca="true" t="shared" si="1" ref="M6:M19">ROUNDDOWN(L6*86400/6,3)</f>
        <v>48.41</v>
      </c>
      <c r="N6" s="74">
        <f aca="true" t="shared" si="2" ref="N6:N19">(L6-L$6)*86400</f>
        <v>0</v>
      </c>
      <c r="O6" s="26"/>
      <c r="P6" s="3">
        <v>4</v>
      </c>
      <c r="Q6" s="20">
        <v>50.46</v>
      </c>
      <c r="R6" s="20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8.75" customHeight="1">
      <c r="A7" s="6">
        <v>2</v>
      </c>
      <c r="B7" s="7">
        <v>351</v>
      </c>
      <c r="C7" s="7" t="s">
        <v>41</v>
      </c>
      <c r="D7" s="15" t="s">
        <v>101</v>
      </c>
      <c r="E7" s="7">
        <v>27577</v>
      </c>
      <c r="F7" s="24"/>
      <c r="G7" s="7"/>
      <c r="H7" s="12"/>
      <c r="I7" s="7">
        <v>35</v>
      </c>
      <c r="J7" s="12" t="s">
        <v>100</v>
      </c>
      <c r="K7" s="8"/>
      <c r="L7" s="65">
        <f t="shared" si="0"/>
        <v>0.003579398148148148</v>
      </c>
      <c r="M7" s="73">
        <f t="shared" si="1"/>
        <v>51.543</v>
      </c>
      <c r="N7" s="75">
        <f t="shared" si="2"/>
        <v>18.799999999999997</v>
      </c>
      <c r="O7" s="6"/>
      <c r="P7" s="3">
        <v>5</v>
      </c>
      <c r="Q7" s="20">
        <v>9.26</v>
      </c>
      <c r="R7" s="20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thickBot="1">
      <c r="A8" s="35">
        <v>3</v>
      </c>
      <c r="B8" s="36">
        <v>352</v>
      </c>
      <c r="C8" s="36" t="s">
        <v>40</v>
      </c>
      <c r="D8" s="41" t="s">
        <v>102</v>
      </c>
      <c r="E8" s="36">
        <v>27137</v>
      </c>
      <c r="F8" s="62"/>
      <c r="G8" s="36"/>
      <c r="H8" s="42"/>
      <c r="I8" s="36">
        <v>35</v>
      </c>
      <c r="J8" s="42" t="s">
        <v>52</v>
      </c>
      <c r="K8" s="66"/>
      <c r="L8" s="63">
        <f t="shared" si="0"/>
        <v>0.0036653935185185183</v>
      </c>
      <c r="M8" s="83">
        <f t="shared" si="1"/>
        <v>52.781</v>
      </c>
      <c r="N8" s="75">
        <f t="shared" si="2"/>
        <v>26.23</v>
      </c>
      <c r="O8" s="6"/>
      <c r="P8" s="3">
        <v>5</v>
      </c>
      <c r="Q8" s="20">
        <v>16.69</v>
      </c>
      <c r="R8" s="20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8.75" customHeight="1" thickTop="1">
      <c r="A9" s="100">
        <v>1</v>
      </c>
      <c r="B9" s="25">
        <v>356</v>
      </c>
      <c r="C9" s="25" t="s">
        <v>41</v>
      </c>
      <c r="D9" s="47" t="s">
        <v>91</v>
      </c>
      <c r="E9" s="25">
        <v>25518</v>
      </c>
      <c r="F9" s="49"/>
      <c r="G9" s="25"/>
      <c r="H9" s="45"/>
      <c r="I9" s="25">
        <v>40</v>
      </c>
      <c r="J9" s="45" t="s">
        <v>92</v>
      </c>
      <c r="K9" s="129"/>
      <c r="L9" s="121">
        <f t="shared" si="0"/>
        <v>0.003557291666666667</v>
      </c>
      <c r="M9" s="123">
        <f t="shared" si="1"/>
        <v>51.225</v>
      </c>
      <c r="N9" s="75">
        <f t="shared" si="2"/>
        <v>16.89000000000004</v>
      </c>
      <c r="O9" s="6"/>
      <c r="P9" s="3">
        <v>5</v>
      </c>
      <c r="Q9" s="20">
        <v>7.35</v>
      </c>
      <c r="R9" s="20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8.75" customHeight="1">
      <c r="A10" s="6">
        <v>2</v>
      </c>
      <c r="B10" s="7">
        <v>354</v>
      </c>
      <c r="C10" s="7" t="s">
        <v>40</v>
      </c>
      <c r="D10" s="15" t="s">
        <v>96</v>
      </c>
      <c r="E10" s="24">
        <v>25992</v>
      </c>
      <c r="F10" s="24"/>
      <c r="G10" s="7"/>
      <c r="H10" s="12"/>
      <c r="I10" s="7">
        <v>40</v>
      </c>
      <c r="J10" s="12" t="s">
        <v>97</v>
      </c>
      <c r="K10" s="9"/>
      <c r="L10" s="65">
        <f t="shared" si="0"/>
        <v>0.0035723379629629625</v>
      </c>
      <c r="M10" s="73">
        <f t="shared" si="1"/>
        <v>51.441</v>
      </c>
      <c r="N10" s="75">
        <f t="shared" si="2"/>
        <v>18.189999999999973</v>
      </c>
      <c r="O10" s="6"/>
      <c r="P10" s="3">
        <v>5</v>
      </c>
      <c r="Q10" s="20">
        <v>8.65</v>
      </c>
      <c r="R10" s="20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8.75" customHeight="1" thickBot="1">
      <c r="A11" s="35">
        <v>3</v>
      </c>
      <c r="B11" s="36">
        <v>355</v>
      </c>
      <c r="C11" s="36" t="s">
        <v>41</v>
      </c>
      <c r="D11" s="41" t="s">
        <v>98</v>
      </c>
      <c r="E11" s="62">
        <v>25172</v>
      </c>
      <c r="F11" s="62"/>
      <c r="G11" s="36"/>
      <c r="H11" s="42"/>
      <c r="I11" s="36">
        <v>40</v>
      </c>
      <c r="J11" s="42" t="s">
        <v>97</v>
      </c>
      <c r="K11" s="60"/>
      <c r="L11" s="63">
        <f t="shared" si="0"/>
        <v>0.0037815972222222222</v>
      </c>
      <c r="M11" s="83">
        <f t="shared" si="1"/>
        <v>54.455</v>
      </c>
      <c r="N11" s="75">
        <f t="shared" si="2"/>
        <v>36.27000000000002</v>
      </c>
      <c r="O11" s="6"/>
      <c r="P11" s="3">
        <v>5</v>
      </c>
      <c r="Q11" s="20">
        <v>26.73</v>
      </c>
      <c r="R11" s="20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.75" customHeight="1" thickBot="1" thickTop="1">
      <c r="A12" s="92">
        <v>1</v>
      </c>
      <c r="B12" s="93">
        <v>357</v>
      </c>
      <c r="C12" s="93" t="s">
        <v>40</v>
      </c>
      <c r="D12" s="94" t="s">
        <v>93</v>
      </c>
      <c r="E12" s="96">
        <v>24604</v>
      </c>
      <c r="F12" s="96"/>
      <c r="G12" s="93"/>
      <c r="H12" s="97"/>
      <c r="I12" s="93">
        <v>45</v>
      </c>
      <c r="J12" s="97" t="s">
        <v>85</v>
      </c>
      <c r="K12" s="130"/>
      <c r="L12" s="118">
        <f t="shared" si="0"/>
        <v>0.0034581018518518515</v>
      </c>
      <c r="M12" s="126">
        <f t="shared" si="1"/>
        <v>49.796</v>
      </c>
      <c r="N12" s="75">
        <f t="shared" si="2"/>
        <v>8.319999999999988</v>
      </c>
      <c r="O12" s="6"/>
      <c r="P12" s="3">
        <v>4</v>
      </c>
      <c r="Q12" s="20">
        <v>58.78</v>
      </c>
      <c r="R12" s="20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8.75" customHeight="1" thickTop="1">
      <c r="A13" s="100">
        <v>1</v>
      </c>
      <c r="B13" s="25">
        <v>359</v>
      </c>
      <c r="C13" s="25" t="s">
        <v>41</v>
      </c>
      <c r="D13" s="47" t="s">
        <v>211</v>
      </c>
      <c r="E13" s="25">
        <v>22911</v>
      </c>
      <c r="F13" s="49"/>
      <c r="G13" s="25"/>
      <c r="H13" s="45"/>
      <c r="I13" s="25">
        <v>50</v>
      </c>
      <c r="J13" s="45" t="s">
        <v>100</v>
      </c>
      <c r="K13" s="129"/>
      <c r="L13" s="121">
        <f t="shared" si="0"/>
        <v>0.0036167824074074075</v>
      </c>
      <c r="M13" s="123">
        <f t="shared" si="1"/>
        <v>52.081</v>
      </c>
      <c r="N13" s="75">
        <f t="shared" si="2"/>
        <v>22.030000000000026</v>
      </c>
      <c r="O13" s="6"/>
      <c r="P13" s="3">
        <v>5</v>
      </c>
      <c r="Q13" s="20">
        <v>12.49</v>
      </c>
      <c r="R13" s="20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8.75" customHeight="1" thickBot="1">
      <c r="A14" s="35">
        <v>2</v>
      </c>
      <c r="B14" s="36">
        <v>360</v>
      </c>
      <c r="C14" s="36" t="s">
        <v>40</v>
      </c>
      <c r="D14" s="41" t="s">
        <v>90</v>
      </c>
      <c r="E14" s="62">
        <v>22004</v>
      </c>
      <c r="F14" s="62"/>
      <c r="G14" s="36"/>
      <c r="H14" s="42"/>
      <c r="I14" s="36">
        <v>50</v>
      </c>
      <c r="J14" s="42" t="s">
        <v>37</v>
      </c>
      <c r="K14" s="66"/>
      <c r="L14" s="63">
        <f t="shared" si="0"/>
        <v>0.0038931712962962965</v>
      </c>
      <c r="M14" s="83">
        <f t="shared" si="1"/>
        <v>56.061</v>
      </c>
      <c r="N14" s="75">
        <f t="shared" si="2"/>
        <v>45.91000000000003</v>
      </c>
      <c r="O14" s="6"/>
      <c r="P14" s="3">
        <v>5</v>
      </c>
      <c r="Q14" s="20">
        <v>36.37</v>
      </c>
      <c r="R14" s="20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8.75" customHeight="1" thickBot="1" thickTop="1">
      <c r="A15" s="92">
        <v>1</v>
      </c>
      <c r="B15" s="93">
        <v>363</v>
      </c>
      <c r="C15" s="93" t="s">
        <v>41</v>
      </c>
      <c r="D15" s="94" t="s">
        <v>83</v>
      </c>
      <c r="E15" s="96">
        <v>19872</v>
      </c>
      <c r="F15" s="96"/>
      <c r="G15" s="93"/>
      <c r="H15" s="97"/>
      <c r="I15" s="93">
        <v>55</v>
      </c>
      <c r="J15" s="97" t="s">
        <v>76</v>
      </c>
      <c r="K15" s="117"/>
      <c r="L15" s="118">
        <f t="shared" si="0"/>
        <v>0.0038234953703703708</v>
      </c>
      <c r="M15" s="126">
        <f t="shared" si="1"/>
        <v>55.058</v>
      </c>
      <c r="N15" s="75">
        <f t="shared" si="2"/>
        <v>39.89000000000005</v>
      </c>
      <c r="O15" s="6"/>
      <c r="P15" s="3">
        <v>5</v>
      </c>
      <c r="Q15" s="20">
        <v>30.35</v>
      </c>
      <c r="R15" s="20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8.75" customHeight="1" thickTop="1">
      <c r="A16" s="100">
        <v>1</v>
      </c>
      <c r="B16" s="25">
        <v>367</v>
      </c>
      <c r="C16" s="25" t="s">
        <v>40</v>
      </c>
      <c r="D16" s="47" t="s">
        <v>75</v>
      </c>
      <c r="E16" s="25">
        <v>17842</v>
      </c>
      <c r="F16" s="49"/>
      <c r="G16" s="25"/>
      <c r="H16" s="45"/>
      <c r="I16" s="25">
        <v>60</v>
      </c>
      <c r="J16" s="47" t="s">
        <v>76</v>
      </c>
      <c r="K16" s="129"/>
      <c r="L16" s="121">
        <f t="shared" si="0"/>
        <v>0.0038870370370370374</v>
      </c>
      <c r="M16" s="123">
        <f t="shared" si="1"/>
        <v>55.973</v>
      </c>
      <c r="N16" s="75">
        <f t="shared" si="2"/>
        <v>45.380000000000045</v>
      </c>
      <c r="O16" s="6"/>
      <c r="P16" s="3">
        <v>5</v>
      </c>
      <c r="Q16" s="20">
        <v>35.84</v>
      </c>
      <c r="R16" s="20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8.75" customHeight="1">
      <c r="A17" s="6">
        <v>2</v>
      </c>
      <c r="B17" s="7">
        <v>365</v>
      </c>
      <c r="C17" s="7" t="s">
        <v>41</v>
      </c>
      <c r="D17" s="15" t="s">
        <v>82</v>
      </c>
      <c r="E17" s="24">
        <v>19359</v>
      </c>
      <c r="F17" s="24"/>
      <c r="G17" s="7"/>
      <c r="H17" s="12"/>
      <c r="I17" s="7">
        <v>60</v>
      </c>
      <c r="J17" s="12" t="s">
        <v>37</v>
      </c>
      <c r="K17" s="9"/>
      <c r="L17" s="65">
        <f t="shared" si="0"/>
        <v>0.004061689814814815</v>
      </c>
      <c r="M17" s="73">
        <f t="shared" si="1"/>
        <v>58.488</v>
      </c>
      <c r="N17" s="75">
        <f t="shared" si="2"/>
        <v>60.47000000000002</v>
      </c>
      <c r="O17" s="6"/>
      <c r="P17" s="3">
        <v>5</v>
      </c>
      <c r="Q17" s="20">
        <v>50.93</v>
      </c>
      <c r="R17" s="20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8.75" customHeight="1" thickBot="1">
      <c r="A18" s="35">
        <v>3</v>
      </c>
      <c r="B18" s="36">
        <v>366</v>
      </c>
      <c r="C18" s="36" t="s">
        <v>41</v>
      </c>
      <c r="D18" s="37" t="s">
        <v>80</v>
      </c>
      <c r="E18" s="88">
        <v>18181</v>
      </c>
      <c r="F18" s="38"/>
      <c r="G18" s="39"/>
      <c r="H18" s="39"/>
      <c r="I18" s="39">
        <v>60</v>
      </c>
      <c r="J18" s="37" t="s">
        <v>81</v>
      </c>
      <c r="K18" s="60"/>
      <c r="L18" s="63">
        <f t="shared" si="0"/>
        <v>0.004558449074074074</v>
      </c>
      <c r="M18" s="83">
        <f t="shared" si="1"/>
        <v>65.641</v>
      </c>
      <c r="N18" s="75">
        <f t="shared" si="2"/>
        <v>103.39000000000001</v>
      </c>
      <c r="O18" s="6"/>
      <c r="P18" s="3">
        <v>6</v>
      </c>
      <c r="Q18" s="20">
        <v>33.85</v>
      </c>
      <c r="R18" s="20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8.75" customHeight="1" thickBot="1" thickTop="1">
      <c r="A19" s="92">
        <v>1</v>
      </c>
      <c r="B19" s="93">
        <v>371</v>
      </c>
      <c r="C19" s="93" t="s">
        <v>40</v>
      </c>
      <c r="D19" s="94" t="s">
        <v>71</v>
      </c>
      <c r="E19" s="95">
        <v>14841</v>
      </c>
      <c r="F19" s="96"/>
      <c r="G19" s="93"/>
      <c r="H19" s="93"/>
      <c r="I19" s="93">
        <v>70</v>
      </c>
      <c r="J19" s="94" t="s">
        <v>72</v>
      </c>
      <c r="K19" s="130"/>
      <c r="L19" s="118">
        <f t="shared" si="0"/>
        <v>0.004384722222222222</v>
      </c>
      <c r="M19" s="126">
        <f t="shared" si="1"/>
        <v>63.14</v>
      </c>
      <c r="N19" s="75">
        <f t="shared" si="2"/>
        <v>88.38000000000001</v>
      </c>
      <c r="O19" s="6"/>
      <c r="P19" s="3">
        <v>6</v>
      </c>
      <c r="Q19" s="20">
        <v>18.84</v>
      </c>
      <c r="R19" s="20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6.5" customHeight="1" thickTop="1">
      <c r="A20" s="6"/>
      <c r="B20" s="7"/>
      <c r="C20" s="7"/>
      <c r="D20" s="17"/>
      <c r="E20" s="27"/>
      <c r="F20" s="18"/>
      <c r="G20" s="18"/>
      <c r="H20" s="13"/>
      <c r="I20" s="12"/>
      <c r="J20" s="12"/>
      <c r="K20" s="8"/>
      <c r="L20" s="22"/>
      <c r="M20" s="34"/>
      <c r="N20" s="30"/>
      <c r="O20" s="6"/>
      <c r="P20" s="5"/>
      <c r="Q20" s="20"/>
      <c r="R20" s="20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2" spans="2:13" ht="12.75">
      <c r="B22" s="67" t="s">
        <v>246</v>
      </c>
      <c r="C22" s="67"/>
      <c r="I22" s="71"/>
      <c r="L22" s="125" t="s">
        <v>39</v>
      </c>
      <c r="M22" s="58"/>
    </row>
    <row r="23" spans="2:13" ht="12.75">
      <c r="B23" s="67" t="s">
        <v>223</v>
      </c>
      <c r="C23" s="68"/>
      <c r="I23" s="71"/>
      <c r="L23" s="125" t="s">
        <v>50</v>
      </c>
      <c r="M23" s="58"/>
    </row>
    <row r="24" spans="9:13" ht="12.75">
      <c r="I24" s="71"/>
      <c r="L24" s="125" t="s">
        <v>51</v>
      </c>
      <c r="M24" s="58"/>
    </row>
    <row r="28" spans="1:15" ht="12.75">
      <c r="A28" s="148" t="s">
        <v>35</v>
      </c>
      <c r="B28" s="148"/>
      <c r="C28" s="148"/>
      <c r="D28" s="148"/>
      <c r="L28" s="149" t="s">
        <v>66</v>
      </c>
      <c r="M28" s="149"/>
      <c r="N28" s="149"/>
      <c r="O28" s="149"/>
    </row>
  </sheetData>
  <sheetProtection/>
  <mergeCells count="7">
    <mergeCell ref="A1:M1"/>
    <mergeCell ref="A2:M2"/>
    <mergeCell ref="A3:D3"/>
    <mergeCell ref="J3:O3"/>
    <mergeCell ref="C4:J4"/>
    <mergeCell ref="A28:D28"/>
    <mergeCell ref="L28:O28"/>
  </mergeCells>
  <printOptions/>
  <pageMargins left="0.3937007874015748" right="0.1968503937007874" top="0.3937007874015748" bottom="0.3937007874015748" header="0.5118110236220472" footer="0.1968503937007874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2013-04-07T09:57:17Z</cp:lastPrinted>
  <dcterms:created xsi:type="dcterms:W3CDTF">1996-10-08T23:32:33Z</dcterms:created>
  <dcterms:modified xsi:type="dcterms:W3CDTF">2013-04-08T09:55:04Z</dcterms:modified>
  <cp:category/>
  <cp:version/>
  <cp:contentType/>
  <cp:contentStatus/>
</cp:coreProperties>
</file>