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4"/>
  </bookViews>
  <sheets>
    <sheet name="500_02" sheetId="1" r:id="rId1"/>
    <sheet name="500_01" sheetId="2" r:id="rId2"/>
    <sheet name="1000_01" sheetId="3" r:id="rId3"/>
    <sheet name="1000_02" sheetId="4" r:id="rId4"/>
    <sheet name="500_21" sheetId="5" r:id="rId5"/>
    <sheet name="1000_01 (2)" sheetId="6" r:id="rId6"/>
    <sheet name="500_21 (2)" sheetId="7" r:id="rId7"/>
    <sheet name="500_22" sheetId="8" r:id="rId8"/>
    <sheet name="1000_21 (2)" sheetId="9" r:id="rId9"/>
    <sheet name="1000_21" sheetId="10" r:id="rId10"/>
    <sheet name="1000_22" sheetId="11" r:id="rId11"/>
    <sheet name="const" sheetId="12" r:id="rId12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10">'1000_22'!#REF!</definedName>
    <definedName name="Men1000_1" localSheetId="5">'1000_01 (2)'!$B$7:$B$13</definedName>
    <definedName name="Men1000_1" localSheetId="9">'1000_21'!#REF!</definedName>
    <definedName name="Men1000_1" localSheetId="8">'1000_21 (2)'!#REF!</definedName>
    <definedName name="Men1000_1">'1000_01'!$B$7:$B$74</definedName>
    <definedName name="Men1000_2" localSheetId="8">'1000_21 (2)'!$B$8:$B$34</definedName>
    <definedName name="Men1000_2">'1000_21'!$B$8:$B$16</definedName>
    <definedName name="Men500_1" localSheetId="4">'500_21'!#REF!</definedName>
    <definedName name="Men500_1" localSheetId="6">'500_21 (2)'!#REF!</definedName>
    <definedName name="Men500_1">'500_01'!$B$8:$B$106</definedName>
    <definedName name="Men500_2" localSheetId="6">'500_21 (2)'!$B$8:$B$34</definedName>
    <definedName name="Men500_2">'500_21'!$B$8:$B$13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10">'1000_22'!#REF!</definedName>
    <definedName name="Women1000_1">'1000_02'!$B$8:$B$45</definedName>
    <definedName name="Women1000_2">'1000_22'!$B$8:$B$37</definedName>
    <definedName name="Women500" localSheetId="0">'500_02'!#REF!</definedName>
    <definedName name="Women500" localSheetId="7">'500_22'!#REF!</definedName>
    <definedName name="Women500_1" localSheetId="7">'500_22'!#REF!</definedName>
    <definedName name="Women500_1">'500_02'!$B$8:$B$50</definedName>
    <definedName name="Women500_2">'500_22'!$B$8:$B$49</definedName>
    <definedName name="_xlnm.Print_Titles" localSheetId="2">'1000_01'!$2:$4</definedName>
    <definedName name="_xlnm.Print_Titles" localSheetId="5">'1000_01 (2)'!$2:$4</definedName>
    <definedName name="_xlnm.Print_Titles" localSheetId="3">'1000_02'!$2:$4</definedName>
    <definedName name="_xlnm.Print_Titles" localSheetId="9">'1000_21'!$2:$4</definedName>
    <definedName name="_xlnm.Print_Titles" localSheetId="8">'1000_21 (2)'!$2:$4</definedName>
    <definedName name="_xlnm.Print_Titles" localSheetId="10">'1000_22'!$2:$4</definedName>
    <definedName name="_xlnm.Print_Titles" localSheetId="1">'500_01'!$2:$4</definedName>
    <definedName name="_xlnm.Print_Titles" localSheetId="0">'500_02'!$2:$4</definedName>
    <definedName name="_xlnm.Print_Titles" localSheetId="4">'500_21'!$2:$4</definedName>
    <definedName name="_xlnm.Print_Titles" localSheetId="6">'500_21 (2)'!$2:$4</definedName>
    <definedName name="_xlnm.Print_Titles" localSheetId="7">'500_22'!$2:$4</definedName>
    <definedName name="_xlnm.Print_Area" localSheetId="2">'1000_01'!$A$1:$Q$84</definedName>
    <definedName name="_xlnm.Print_Area" localSheetId="5">'1000_01 (2)'!$A$1:$Q$23</definedName>
    <definedName name="_xlnm.Print_Area" localSheetId="3">'1000_02'!$A$1:$P$53</definedName>
    <definedName name="_xlnm.Print_Area" localSheetId="9">'1000_21'!$A$1:$P$32</definedName>
    <definedName name="_xlnm.Print_Area" localSheetId="8">'1000_21 (2)'!$A$1:$P$94</definedName>
    <definedName name="_xlnm.Print_Area" localSheetId="10">'1000_22'!$A$1:$P$48</definedName>
    <definedName name="_xlnm.Print_Area" localSheetId="1">'500_01'!$A$1:$P$115</definedName>
    <definedName name="_xlnm.Print_Area" localSheetId="0">'500_02'!$A$1:$P$55</definedName>
    <definedName name="_xlnm.Print_Area" localSheetId="4">'500_21'!$A$1:$P$21</definedName>
    <definedName name="_xlnm.Print_Area" localSheetId="6">'500_21 (2)'!$A$1:$P$95</definedName>
    <definedName name="_xlnm.Print_Area" localSheetId="7">'500_22'!$A$1:$P$55</definedName>
  </definedNames>
  <calcPr fullCalcOnLoad="1"/>
</workbook>
</file>

<file path=xl/sharedStrings.xml><?xml version="1.0" encoding="utf-8"?>
<sst xmlns="http://schemas.openxmlformats.org/spreadsheetml/2006/main" count="2983" uniqueCount="288">
  <si>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</si>
  <si>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</si>
  <si>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</si>
  <si>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</si>
  <si>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</si>
  <si>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</si>
  <si>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</si>
  <si>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</si>
  <si>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</si>
  <si>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</si>
  <si>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</si>
  <si>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</si>
  <si>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</si>
  <si>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</si>
  <si>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</si>
  <si>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</si>
  <si>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</si>
  <si>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</si>
  <si>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</si>
  <si>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</si>
  <si>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</si>
  <si>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</si>
  <si>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</si>
  <si>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</si>
  <si>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</si>
  <si>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</si>
  <si>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</si>
  <si>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</si>
  <si>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</si>
  <si>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</si>
  <si>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</si>
  <si>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</si>
  <si>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</si>
  <si>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</si>
  <si>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</si>
  <si>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3000м</t>
  </si>
  <si>
    <t>3000 метров</t>
  </si>
  <si>
    <t>Возр.группа</t>
  </si>
  <si>
    <t>1000 метров</t>
  </si>
  <si>
    <t>Регион</t>
  </si>
  <si>
    <t>t льда: -6,3</t>
  </si>
  <si>
    <t>МС</t>
  </si>
  <si>
    <t>t воздуха: +14,3</t>
  </si>
  <si>
    <t>влажность: 30 %</t>
  </si>
  <si>
    <t>i</t>
  </si>
  <si>
    <t>ст</t>
  </si>
  <si>
    <t>1 разр.</t>
  </si>
  <si>
    <t>o</t>
  </si>
  <si>
    <t>КМС</t>
  </si>
  <si>
    <t>Москва</t>
  </si>
  <si>
    <t xml:space="preserve">ИВАНОВА Мария </t>
  </si>
  <si>
    <t>08.11.1997</t>
  </si>
  <si>
    <t>Комов А.В.</t>
  </si>
  <si>
    <t>Жарков А.З.</t>
  </si>
  <si>
    <t>Московская область</t>
  </si>
  <si>
    <t>Ивановская область</t>
  </si>
  <si>
    <t>2 разр.</t>
  </si>
  <si>
    <t>Гришин В.В.</t>
  </si>
  <si>
    <t xml:space="preserve">АНТРОПОВА Любовь </t>
  </si>
  <si>
    <t>12.03.1999</t>
  </si>
  <si>
    <t>Ярославская область</t>
  </si>
  <si>
    <t>Антропов Д.В.</t>
  </si>
  <si>
    <t>Казелин С.Н.</t>
  </si>
  <si>
    <t>3 разр.</t>
  </si>
  <si>
    <t>Владимирская область</t>
  </si>
  <si>
    <t xml:space="preserve">ЕВГРАФОВА Ксения </t>
  </si>
  <si>
    <t>03.08.1997</t>
  </si>
  <si>
    <t>WDR</t>
  </si>
  <si>
    <t>I разр.</t>
  </si>
  <si>
    <t>t воздуха: +13,5</t>
  </si>
  <si>
    <t>Дементьев Д.Н.</t>
  </si>
  <si>
    <t>Жулькова А.Л.</t>
  </si>
  <si>
    <t>Морозова Е.Е.</t>
  </si>
  <si>
    <t>21.12.1998</t>
  </si>
  <si>
    <t>09.01.1998</t>
  </si>
  <si>
    <t>Смирнова Е.В.</t>
  </si>
  <si>
    <t xml:space="preserve">ЯБЛОНСКИЙ Егор </t>
  </si>
  <si>
    <t xml:space="preserve">ПЕРВОВ Глеб </t>
  </si>
  <si>
    <t>DNF</t>
  </si>
  <si>
    <t>5000 метров</t>
  </si>
  <si>
    <t>t льда: -6,4</t>
  </si>
  <si>
    <t>DQ</t>
  </si>
  <si>
    <t>DNS</t>
  </si>
  <si>
    <t>II разр.</t>
  </si>
  <si>
    <t>влажность: 37 %</t>
  </si>
  <si>
    <t>Международные соревнования по конькобежному спорту</t>
  </si>
  <si>
    <t>"КОЛОМЕНСКИЙ ЛЕД"</t>
  </si>
  <si>
    <t>28 - 29 марта 2015 г.</t>
  </si>
  <si>
    <t>28 марта 2015 г.</t>
  </si>
  <si>
    <t>29 марта 2015 г.</t>
  </si>
  <si>
    <t xml:space="preserve">Юноши </t>
  </si>
  <si>
    <t>Девушки</t>
  </si>
  <si>
    <t>БОЛГОВА Татьяна</t>
  </si>
  <si>
    <t>Республика Беларусь</t>
  </si>
  <si>
    <t>мл</t>
  </si>
  <si>
    <t xml:space="preserve">ДЕНИСОВА Александра </t>
  </si>
  <si>
    <t xml:space="preserve">МИГОВА Софья </t>
  </si>
  <si>
    <t>Санкт-Петербург</t>
  </si>
  <si>
    <t>Ведерникова Е.А., Чугунова Н.В.</t>
  </si>
  <si>
    <t xml:space="preserve">КОСЫРЕВА Ульяна </t>
  </si>
  <si>
    <t>ср</t>
  </si>
  <si>
    <t xml:space="preserve">КОВАЛЕНКО Светлана </t>
  </si>
  <si>
    <t>05.11.1999</t>
  </si>
  <si>
    <t xml:space="preserve">МАЛУХИНА Анна </t>
  </si>
  <si>
    <t xml:space="preserve">ЛОЙ Мария </t>
  </si>
  <si>
    <t xml:space="preserve">СКРИННИК Анастасия </t>
  </si>
  <si>
    <t>Мирская И..А.</t>
  </si>
  <si>
    <t xml:space="preserve">ЕМЕЛЬЯНОВА Виктория </t>
  </si>
  <si>
    <t>22.12.1999</t>
  </si>
  <si>
    <t xml:space="preserve">АЛЕШКОВА Дарья </t>
  </si>
  <si>
    <t>27.03.2000</t>
  </si>
  <si>
    <t xml:space="preserve">ШИПОВА Валерия </t>
  </si>
  <si>
    <t xml:space="preserve">ГЛОДЯ Даниэла </t>
  </si>
  <si>
    <t xml:space="preserve">ШМЕЛЕВА Дарья </t>
  </si>
  <si>
    <t>10.02.2001</t>
  </si>
  <si>
    <t xml:space="preserve">ВАШКЕНЕ Анна </t>
  </si>
  <si>
    <t>Мирский Л.Д.</t>
  </si>
  <si>
    <t>Антропов Д.В., Тебнев Е.В.</t>
  </si>
  <si>
    <t>БЕКЖОНОВА Милена</t>
  </si>
  <si>
    <t xml:space="preserve">ПЕТРУЧЕНКО Александра </t>
  </si>
  <si>
    <t xml:space="preserve">ПЕТРУЧЕНКО Алина </t>
  </si>
  <si>
    <t xml:space="preserve">СМИРНОВА Елена </t>
  </si>
  <si>
    <t>Журавлева Л.Ф., Никулин К.В.</t>
  </si>
  <si>
    <t xml:space="preserve">ГУЩИНА Алла </t>
  </si>
  <si>
    <t>юн</t>
  </si>
  <si>
    <t>Республика Удмуртия</t>
  </si>
  <si>
    <t>Иванов А.С.</t>
  </si>
  <si>
    <t xml:space="preserve">ЕРЕМИНА Елизавета </t>
  </si>
  <si>
    <t xml:space="preserve">КАНЭПО Александра </t>
  </si>
  <si>
    <t xml:space="preserve">КОВАЛЕВА Анна </t>
  </si>
  <si>
    <t>ТРАНДАФИЛОВА Елена</t>
  </si>
  <si>
    <t xml:space="preserve">СКОВОРОДКИНА Ксения </t>
  </si>
  <si>
    <t>СТРЕЛЬНИКОВА Дарья</t>
  </si>
  <si>
    <t xml:space="preserve">ВОРОБЬЕВА Евгения </t>
  </si>
  <si>
    <t xml:space="preserve">КРОТОВА Мария </t>
  </si>
  <si>
    <t>МИХАЙЛОВА Татьяна Олеговна</t>
  </si>
  <si>
    <t xml:space="preserve">ТАУНГАВЕР Марина </t>
  </si>
  <si>
    <t xml:space="preserve">ГЕЦ Виктория </t>
  </si>
  <si>
    <t>Начало: 10:00</t>
  </si>
  <si>
    <t>влажность: 35 %</t>
  </si>
  <si>
    <r>
      <t>t воздуха: +14,1</t>
    </r>
    <r>
      <rPr>
        <sz val="10"/>
        <rFont val="Calibri"/>
        <family val="2"/>
      </rPr>
      <t>ᵒ</t>
    </r>
  </si>
  <si>
    <t>Окончание: 10:20</t>
  </si>
  <si>
    <t>Девушки среднего возраста</t>
  </si>
  <si>
    <t>Девушки старшего возраста</t>
  </si>
  <si>
    <t>Юниорки</t>
  </si>
  <si>
    <t>Женщины</t>
  </si>
  <si>
    <t>КРУПИН Григорий</t>
  </si>
  <si>
    <t>Екатеринбург</t>
  </si>
  <si>
    <t>Брагин В.Т.</t>
  </si>
  <si>
    <t xml:space="preserve">КОСМАЧЕВ Владимир </t>
  </si>
  <si>
    <t>ГИЛЬФАМОВ Д.</t>
  </si>
  <si>
    <t>III разр.</t>
  </si>
  <si>
    <t xml:space="preserve">ОВЧИННИКОВ Андрей </t>
  </si>
  <si>
    <t>НЕВМЕРЖИЦКИЙ  И.</t>
  </si>
  <si>
    <t>I юн.</t>
  </si>
  <si>
    <t xml:space="preserve">ТАРАСОВ Иван </t>
  </si>
  <si>
    <t>2 юн</t>
  </si>
  <si>
    <t xml:space="preserve">ШАРАПОВ Максим </t>
  </si>
  <si>
    <t>ВАСИЛЕВСКИЙ Тимофей Вадимович</t>
  </si>
  <si>
    <t xml:space="preserve">САМУЛЕНКОВ Александр </t>
  </si>
  <si>
    <t>Журавлева Л.Ф.</t>
  </si>
  <si>
    <t xml:space="preserve">БУСЫГИН Александр </t>
  </si>
  <si>
    <t>Мирская И.А.</t>
  </si>
  <si>
    <t xml:space="preserve">ЗАЙЦЕВ Кирилл </t>
  </si>
  <si>
    <t>17.05.2001</t>
  </si>
  <si>
    <t xml:space="preserve">МЕДВЕДЕВ Даниил </t>
  </si>
  <si>
    <t>30.01.2000</t>
  </si>
  <si>
    <t xml:space="preserve">ХИСМЯТУЛЛИН Карим  </t>
  </si>
  <si>
    <t xml:space="preserve">ДЬЯКОНОВ Александр </t>
  </si>
  <si>
    <t xml:space="preserve">КИСЕЛЕВ Денис </t>
  </si>
  <si>
    <t xml:space="preserve">НИКУЛИН Илья </t>
  </si>
  <si>
    <t xml:space="preserve">ИГНАТЬЕВ Егор </t>
  </si>
  <si>
    <t xml:space="preserve">ЯРОВОЙ Богдан </t>
  </si>
  <si>
    <t xml:space="preserve">КУПРИН Данила </t>
  </si>
  <si>
    <t>04.11.1999</t>
  </si>
  <si>
    <t xml:space="preserve">МАКАРОВ Алексей </t>
  </si>
  <si>
    <t>Колчина Н.С., Ганженко Т.А.</t>
  </si>
  <si>
    <t xml:space="preserve">КУЗНЕЦОВ Егор </t>
  </si>
  <si>
    <t>01.08.2000</t>
  </si>
  <si>
    <t xml:space="preserve">ТИТОВ Владислав </t>
  </si>
  <si>
    <t>Чугунова Н.В., Ведерникова Е.А.</t>
  </si>
  <si>
    <t xml:space="preserve">МОНАХОВ Артем </t>
  </si>
  <si>
    <t>05.05.2000</t>
  </si>
  <si>
    <t xml:space="preserve">КУЛЫБА Андрей </t>
  </si>
  <si>
    <t xml:space="preserve">ЛОГИНОВ Сергей </t>
  </si>
  <si>
    <t xml:space="preserve">ДАГАЕВ Александр </t>
  </si>
  <si>
    <t>Силкина В.А.</t>
  </si>
  <si>
    <t xml:space="preserve">КИЯШКО Павел </t>
  </si>
  <si>
    <t xml:space="preserve">РОМАНОВ Александр </t>
  </si>
  <si>
    <t xml:space="preserve">БЕРЕЗОВСКИЙ Михаил </t>
  </si>
  <si>
    <t>Спица А.Я.</t>
  </si>
  <si>
    <t xml:space="preserve">ЗАПОЙКИН Владислав </t>
  </si>
  <si>
    <t xml:space="preserve">АЛИСКЕРОВ Гариб </t>
  </si>
  <si>
    <t xml:space="preserve">КУЗЬМИШКИН Александр </t>
  </si>
  <si>
    <t xml:space="preserve">УЛЬЯНОВ Демид </t>
  </si>
  <si>
    <t xml:space="preserve">ШЕРСТНЕВ Александр </t>
  </si>
  <si>
    <t>ШКОЛИН Егор</t>
  </si>
  <si>
    <t xml:space="preserve">ЛОСЕВ Герман </t>
  </si>
  <si>
    <t xml:space="preserve">ОКУНЕВ Тимофей </t>
  </si>
  <si>
    <t xml:space="preserve">ИГНАТЕНКО Станислав </t>
  </si>
  <si>
    <t xml:space="preserve">БОЛГОВ Евгени </t>
  </si>
  <si>
    <t xml:space="preserve">КОЛОТОВ Игорь </t>
  </si>
  <si>
    <t xml:space="preserve">ОБУХОВ Даниил </t>
  </si>
  <si>
    <t>ЗАЙЦЕВ Никита</t>
  </si>
  <si>
    <t xml:space="preserve">КИРПИЧНИК Алексей </t>
  </si>
  <si>
    <t>КУЧЕРЯВЕНКО Дмитрий</t>
  </si>
  <si>
    <t xml:space="preserve">АСТАПОВ Глеб </t>
  </si>
  <si>
    <t xml:space="preserve">КОНДРАТЬЕВ Максим </t>
  </si>
  <si>
    <t xml:space="preserve">ДУБОВСКИЙ Максим </t>
  </si>
  <si>
    <t xml:space="preserve">БЫЧКОВ Иван </t>
  </si>
  <si>
    <t>КУЗЬМЕНКО Алексей</t>
  </si>
  <si>
    <t>ДУПЛИН Кирилл</t>
  </si>
  <si>
    <t>БУТОРИН Александр</t>
  </si>
  <si>
    <t>ТИХАНОВ Алексей</t>
  </si>
  <si>
    <t>Иваново</t>
  </si>
  <si>
    <t xml:space="preserve">ДОРОНИН Алексей </t>
  </si>
  <si>
    <t>Республика Татарстан</t>
  </si>
  <si>
    <t>Рубцова Л.А.</t>
  </si>
  <si>
    <t>ОПАРИН Иван</t>
  </si>
  <si>
    <t>Н.Новгород</t>
  </si>
  <si>
    <t xml:space="preserve">СКОБЕЛЕВ Михаил </t>
  </si>
  <si>
    <t>Хайруллина Е.Д.,ЖелезноваН.Ф.</t>
  </si>
  <si>
    <t xml:space="preserve">БОГАТЫРЕВ Тимур </t>
  </si>
  <si>
    <t xml:space="preserve">ЦЫГАНКОВ Артем </t>
  </si>
  <si>
    <t xml:space="preserve">ЕРАШОНОК Дмитрий </t>
  </si>
  <si>
    <t>ЗУЙКОВ Алексей</t>
  </si>
  <si>
    <t xml:space="preserve">ШМЕЛЕВ Артур </t>
  </si>
  <si>
    <t xml:space="preserve">ВИСКОВСКИЙ Дмитрий </t>
  </si>
  <si>
    <t xml:space="preserve">ГОЛОВАТЮК Игнат </t>
  </si>
  <si>
    <t xml:space="preserve">КАШИН Антон </t>
  </si>
  <si>
    <t>МСМК</t>
  </si>
  <si>
    <t xml:space="preserve">МИХАЙЛОВ Виталий </t>
  </si>
  <si>
    <t>ЧАБАН Артем</t>
  </si>
  <si>
    <t xml:space="preserve">КАЗИМИРЕНКО Евгений </t>
  </si>
  <si>
    <t>Начало: 10:20</t>
  </si>
  <si>
    <t>Окончание: 10:45</t>
  </si>
  <si>
    <t>Главный судья соревнований</t>
  </si>
  <si>
    <t>М.В. Баканов</t>
  </si>
  <si>
    <t>Юноши среднего возраста</t>
  </si>
  <si>
    <t>Юноши старшего возраста</t>
  </si>
  <si>
    <t xml:space="preserve">БОБКОВА Анна </t>
  </si>
  <si>
    <t>25.11.2000</t>
  </si>
  <si>
    <t xml:space="preserve">АЛДОШКИН Даниил </t>
  </si>
  <si>
    <t>19.06.2001</t>
  </si>
  <si>
    <t xml:space="preserve">ВОДИЧЕНКОВ Антон </t>
  </si>
  <si>
    <t>16.01.2000</t>
  </si>
  <si>
    <t>НЕВМЕРЖИЦКИЙ Стефан</t>
  </si>
  <si>
    <t>Начало: 11:10</t>
  </si>
  <si>
    <t>Юниоры</t>
  </si>
  <si>
    <t>Окончание: 11:30</t>
  </si>
  <si>
    <t>Мужчины</t>
  </si>
  <si>
    <t>Начало: 11:20</t>
  </si>
  <si>
    <t>Окончание: 11:20</t>
  </si>
  <si>
    <t xml:space="preserve">ШУМОВА Алена </t>
  </si>
  <si>
    <t xml:space="preserve">ТАУНГАВЕР Ирина </t>
  </si>
  <si>
    <t>Начало: 11:50</t>
  </si>
  <si>
    <r>
      <t>t воздуха: +14,0</t>
    </r>
    <r>
      <rPr>
        <sz val="10"/>
        <rFont val="Calibri"/>
        <family val="2"/>
      </rPr>
      <t>ᵒ</t>
    </r>
  </si>
  <si>
    <t>Окончание: 12:15</t>
  </si>
  <si>
    <t>Начало: 12:15</t>
  </si>
  <si>
    <t>Окончание: 12:45</t>
  </si>
  <si>
    <t>Начало: 12:55</t>
  </si>
  <si>
    <t>ИВАНОВ Илья</t>
  </si>
  <si>
    <t>Московская обасть</t>
  </si>
  <si>
    <t>НЕВМЕРЖИЦКИЙ  Стефан</t>
  </si>
  <si>
    <t>Окончание: 13:15</t>
  </si>
  <si>
    <t>Начало: 132:15</t>
  </si>
  <si>
    <t>Окончание: 13:25</t>
  </si>
  <si>
    <t>Болгов Г.Н.</t>
  </si>
  <si>
    <t xml:space="preserve">ИВАНОВ Илья </t>
  </si>
  <si>
    <t>26.02.1999</t>
  </si>
  <si>
    <t>Начало: 09:00</t>
  </si>
  <si>
    <t>Окончание: 09:20</t>
  </si>
  <si>
    <t>Начало: 09:20</t>
  </si>
  <si>
    <t>Возр.</t>
  </si>
  <si>
    <t>Окончание: 09:45</t>
  </si>
  <si>
    <t>Окончание: 10:25</t>
  </si>
  <si>
    <t>Начало: 10:45</t>
  </si>
  <si>
    <t>СКОВОРОДКИНА Ксения</t>
  </si>
  <si>
    <t>Начало: 11:35</t>
  </si>
  <si>
    <t>БУСЫГИН Александр</t>
  </si>
  <si>
    <t>БОЛГОВ Евгений</t>
  </si>
  <si>
    <t>Окончание: 12:10</t>
  </si>
  <si>
    <t>Начало: 12:10</t>
  </si>
  <si>
    <t>t воздуха: +14,0ᵒ</t>
  </si>
  <si>
    <t>Окончание: 12:25</t>
  </si>
  <si>
    <t>Начало: 12:25</t>
  </si>
  <si>
    <t>Окончание: 12:35</t>
  </si>
  <si>
    <t>Юноши старшего возраста, Мужчины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</si>
</sst>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sz val="10"/>
      <name val="Calibri"/>
      <family val="2"/>
    </font>
    <font>
      <b/>
      <sz val="18"/>
      <name val="Bookman Old Style"/>
      <family val="1"/>
    </font>
    <font>
      <b/>
      <sz val="17"/>
      <name val="Franklin Gothic Medium Cond"/>
      <family val="2"/>
    </font>
    <font>
      <sz val="12"/>
      <name val="Times New Roman"/>
      <family val="1"/>
    </font>
    <font>
      <b/>
      <sz val="18"/>
      <name val="Baskerville Old Fa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183" fontId="1" fillId="0" borderId="12" xfId="0" applyNumberFormat="1" applyFont="1" applyBorder="1" applyAlignment="1">
      <alignment horizontal="left" vertical="justify"/>
    </xf>
    <xf numFmtId="182" fontId="3" fillId="0" borderId="12" xfId="0" applyNumberFormat="1" applyFont="1" applyBorder="1" applyAlignment="1">
      <alignment horizontal="left" vertical="justify"/>
    </xf>
    <xf numFmtId="202" fontId="1" fillId="0" borderId="12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left" vertical="justify"/>
    </xf>
    <xf numFmtId="202" fontId="1" fillId="0" borderId="11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0" fontId="1" fillId="0" borderId="0" xfId="0" applyNumberFormat="1" applyFont="1" applyFill="1" applyBorder="1" applyAlignment="1">
      <alignment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0" fontId="1" fillId="0" borderId="12" xfId="0" applyFont="1" applyFill="1" applyBorder="1" applyAlignment="1">
      <alignment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5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left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11" fillId="0" borderId="0" xfId="0" applyFont="1" applyAlignment="1">
      <alignment/>
    </xf>
    <xf numFmtId="0" fontId="53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182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justify"/>
    </xf>
    <xf numFmtId="0" fontId="53" fillId="0" borderId="0" xfId="0" applyFont="1" applyFill="1" applyBorder="1" applyAlignment="1">
      <alignment horizontal="left" vertical="justify" wrapText="1"/>
    </xf>
    <xf numFmtId="14" fontId="53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05" fontId="1" fillId="0" borderId="0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2" fontId="3" fillId="0" borderId="11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/>
    </xf>
    <xf numFmtId="14" fontId="4" fillId="0" borderId="0" xfId="0" applyNumberFormat="1" applyFont="1" applyAlignment="1">
      <alignment horizontal="right" vertical="justify"/>
    </xf>
    <xf numFmtId="0" fontId="4" fillId="0" borderId="0" xfId="0" applyFont="1" applyAlignment="1">
      <alignment horizontal="right" vertical="justify"/>
    </xf>
    <xf numFmtId="205" fontId="1" fillId="0" borderId="0" xfId="0" applyNumberFormat="1" applyFont="1" applyBorder="1" applyAlignment="1">
      <alignment horizontal="left" vertical="justify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left" vertical="justify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/>
    </xf>
    <xf numFmtId="0" fontId="15" fillId="0" borderId="0" xfId="0" applyFont="1" applyFill="1" applyBorder="1" applyAlignment="1">
      <alignment horizontal="center" vertical="justify" wrapText="1"/>
    </xf>
    <xf numFmtId="14" fontId="15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justify" wrapTex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180" fontId="1" fillId="0" borderId="12" xfId="0" applyNumberFormat="1" applyFont="1" applyBorder="1" applyAlignment="1">
      <alignment vertical="justify"/>
    </xf>
    <xf numFmtId="0" fontId="1" fillId="0" borderId="14" xfId="0" applyFont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14" fontId="1" fillId="0" borderId="14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vertical="justify"/>
    </xf>
    <xf numFmtId="180" fontId="1" fillId="0" borderId="14" xfId="0" applyNumberFormat="1" applyFont="1" applyBorder="1" applyAlignment="1">
      <alignment vertical="justify"/>
    </xf>
    <xf numFmtId="182" fontId="3" fillId="0" borderId="14" xfId="0" applyNumberFormat="1" applyFont="1" applyBorder="1" applyAlignment="1">
      <alignment horizontal="left" vertical="justify"/>
    </xf>
    <xf numFmtId="183" fontId="1" fillId="0" borderId="14" xfId="0" applyNumberFormat="1" applyFont="1" applyBorder="1" applyAlignment="1">
      <alignment horizontal="left" vertical="justify"/>
    </xf>
    <xf numFmtId="202" fontId="1" fillId="0" borderId="14" xfId="0" applyNumberFormat="1" applyFont="1" applyBorder="1" applyAlignment="1">
      <alignment horizontal="left" vertical="justify" wrapText="1"/>
    </xf>
    <xf numFmtId="0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justify"/>
    </xf>
    <xf numFmtId="0" fontId="9" fillId="0" borderId="0" xfId="0" applyFont="1" applyFill="1" applyBorder="1" applyAlignment="1">
      <alignment horizontal="right" vertical="justify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0" fontId="1" fillId="0" borderId="12" xfId="0" applyNumberFormat="1" applyFont="1" applyFill="1" applyBorder="1" applyAlignment="1">
      <alignment vertical="justify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9.emf" /><Relationship Id="rId5" Type="http://schemas.openxmlformats.org/officeDocument/2006/relationships/image" Target="../media/image4.emf" /><Relationship Id="rId6" Type="http://schemas.openxmlformats.org/officeDocument/2006/relationships/image" Target="../media/image3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53.emf" /><Relationship Id="rId5" Type="http://schemas.openxmlformats.org/officeDocument/2006/relationships/image" Target="../media/image28.emf" /><Relationship Id="rId6" Type="http://schemas.openxmlformats.org/officeDocument/2006/relationships/image" Target="../media/image4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1.emf" /><Relationship Id="rId5" Type="http://schemas.openxmlformats.org/officeDocument/2006/relationships/image" Target="../media/image52.emf" /><Relationship Id="rId6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3.emf" /><Relationship Id="rId5" Type="http://schemas.openxmlformats.org/officeDocument/2006/relationships/image" Target="../media/image10.emf" /><Relationship Id="rId6" Type="http://schemas.openxmlformats.org/officeDocument/2006/relationships/image" Target="../media/image3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16.emf" /><Relationship Id="rId5" Type="http://schemas.openxmlformats.org/officeDocument/2006/relationships/image" Target="../media/image11.emf" /><Relationship Id="rId6" Type="http://schemas.openxmlformats.org/officeDocument/2006/relationships/image" Target="../media/image18.emf" /><Relationship Id="rId7" Type="http://schemas.openxmlformats.org/officeDocument/2006/relationships/image" Target="../media/image20.emf" /><Relationship Id="rId8" Type="http://schemas.openxmlformats.org/officeDocument/2006/relationships/image" Target="../media/image6.emf" /><Relationship Id="rId9" Type="http://schemas.openxmlformats.org/officeDocument/2006/relationships/image" Target="../media/image15.emf" /><Relationship Id="rId10" Type="http://schemas.openxmlformats.org/officeDocument/2006/relationships/image" Target="../media/image2.emf" /><Relationship Id="rId1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21.emf" /><Relationship Id="rId5" Type="http://schemas.openxmlformats.org/officeDocument/2006/relationships/image" Target="../media/image14.emf" /><Relationship Id="rId6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43.emf" /><Relationship Id="rId5" Type="http://schemas.openxmlformats.org/officeDocument/2006/relationships/image" Target="../media/image51.emf" /><Relationship Id="rId6" Type="http://schemas.openxmlformats.org/officeDocument/2006/relationships/image" Target="../media/image4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44.emf" /><Relationship Id="rId5" Type="http://schemas.openxmlformats.org/officeDocument/2006/relationships/image" Target="../media/image47.emf" /><Relationship Id="rId6" Type="http://schemas.openxmlformats.org/officeDocument/2006/relationships/image" Target="../media/image48.emf" /><Relationship Id="rId7" Type="http://schemas.openxmlformats.org/officeDocument/2006/relationships/image" Target="../media/image26.emf" /><Relationship Id="rId8" Type="http://schemas.openxmlformats.org/officeDocument/2006/relationships/image" Target="../media/image40.emf" /><Relationship Id="rId9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30.emf" /><Relationship Id="rId5" Type="http://schemas.openxmlformats.org/officeDocument/2006/relationships/image" Target="../media/image25.emf" /><Relationship Id="rId6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50.emf" /><Relationship Id="rId5" Type="http://schemas.openxmlformats.org/officeDocument/2006/relationships/image" Target="../media/image22.emf" /><Relationship Id="rId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54.png" /><Relationship Id="rId3" Type="http://schemas.openxmlformats.org/officeDocument/2006/relationships/image" Target="../media/image55.jpeg" /><Relationship Id="rId4" Type="http://schemas.openxmlformats.org/officeDocument/2006/relationships/image" Target="../media/image46.emf" /><Relationship Id="rId5" Type="http://schemas.openxmlformats.org/officeDocument/2006/relationships/image" Target="../media/image36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49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123825</xdr:rowOff>
    </xdr:from>
    <xdr:to>
      <xdr:col>15</xdr:col>
      <xdr:colOff>514350</xdr:colOff>
      <xdr:row>3</xdr:row>
      <xdr:rowOff>200025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572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180975</xdr:rowOff>
    </xdr:from>
    <xdr:to>
      <xdr:col>2</xdr:col>
      <xdr:colOff>180975</xdr:colOff>
      <xdr:row>3</xdr:row>
      <xdr:rowOff>209550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717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104775</xdr:rowOff>
    </xdr:from>
    <xdr:to>
      <xdr:col>16</xdr:col>
      <xdr:colOff>0</xdr:colOff>
      <xdr:row>2</xdr:row>
      <xdr:rowOff>95250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80975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3</xdr:row>
      <xdr:rowOff>0</xdr:rowOff>
    </xdr:from>
    <xdr:to>
      <xdr:col>21</xdr:col>
      <xdr:colOff>323850</xdr:colOff>
      <xdr:row>3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8858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0</xdr:rowOff>
    </xdr:from>
    <xdr:to>
      <xdr:col>19</xdr:col>
      <xdr:colOff>523875</xdr:colOff>
      <xdr:row>3</xdr:row>
      <xdr:rowOff>361950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88582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</xdr:row>
      <xdr:rowOff>0</xdr:rowOff>
    </xdr:from>
    <xdr:to>
      <xdr:col>18</xdr:col>
      <xdr:colOff>190500</xdr:colOff>
      <xdr:row>3</xdr:row>
      <xdr:rowOff>381000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8858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2</xdr:row>
      <xdr:rowOff>142875</xdr:rowOff>
    </xdr:from>
    <xdr:to>
      <xdr:col>15</xdr:col>
      <xdr:colOff>485775</xdr:colOff>
      <xdr:row>3</xdr:row>
      <xdr:rowOff>190500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7048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2</xdr:col>
      <xdr:colOff>276225</xdr:colOff>
      <xdr:row>3</xdr:row>
      <xdr:rowOff>104775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</xdr:row>
      <xdr:rowOff>57150</xdr:rowOff>
    </xdr:from>
    <xdr:to>
      <xdr:col>15</xdr:col>
      <xdr:colOff>504825</xdr:colOff>
      <xdr:row>2</xdr:row>
      <xdr:rowOff>114300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0002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3</xdr:row>
      <xdr:rowOff>19050</xdr:rowOff>
    </xdr:from>
    <xdr:to>
      <xdr:col>21</xdr:col>
      <xdr:colOff>381000</xdr:colOff>
      <xdr:row>3</xdr:row>
      <xdr:rowOff>371475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10001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3</xdr:row>
      <xdr:rowOff>9525</xdr:rowOff>
    </xdr:from>
    <xdr:to>
      <xdr:col>19</xdr:col>
      <xdr:colOff>552450</xdr:colOff>
      <xdr:row>3</xdr:row>
      <xdr:rowOff>371475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91450" y="9906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19050</xdr:rowOff>
    </xdr:from>
    <xdr:to>
      <xdr:col>18</xdr:col>
      <xdr:colOff>180975</xdr:colOff>
      <xdr:row>3</xdr:row>
      <xdr:rowOff>409575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9900" y="1000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2</xdr:row>
      <xdr:rowOff>47625</xdr:rowOff>
    </xdr:from>
    <xdr:to>
      <xdr:col>15</xdr:col>
      <xdr:colOff>504825</xdr:colOff>
      <xdr:row>3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81025"/>
          <a:ext cx="102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266700</xdr:colOff>
      <xdr:row>3</xdr:row>
      <xdr:rowOff>47625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1</xdr:row>
      <xdr:rowOff>28575</xdr:rowOff>
    </xdr:from>
    <xdr:to>
      <xdr:col>15</xdr:col>
      <xdr:colOff>485775</xdr:colOff>
      <xdr:row>2</xdr:row>
      <xdr:rowOff>47625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23825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361950</xdr:colOff>
      <xdr:row>3</xdr:row>
      <xdr:rowOff>361950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99060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2</xdr:row>
      <xdr:rowOff>180975</xdr:rowOff>
    </xdr:from>
    <xdr:to>
      <xdr:col>19</xdr:col>
      <xdr:colOff>533400</xdr:colOff>
      <xdr:row>3</xdr:row>
      <xdr:rowOff>95250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00975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</xdr:row>
      <xdr:rowOff>152400</xdr:rowOff>
    </xdr:from>
    <xdr:to>
      <xdr:col>18</xdr:col>
      <xdr:colOff>161925</xdr:colOff>
      <xdr:row>3</xdr:row>
      <xdr:rowOff>95250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9425" y="6858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2</xdr:row>
      <xdr:rowOff>57150</xdr:rowOff>
    </xdr:from>
    <xdr:to>
      <xdr:col>15</xdr:col>
      <xdr:colOff>485775</xdr:colOff>
      <xdr:row>3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6762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238125</xdr:colOff>
      <xdr:row>3</xdr:row>
      <xdr:rowOff>66675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15</xdr:col>
      <xdr:colOff>476250</xdr:colOff>
      <xdr:row>2</xdr:row>
      <xdr:rowOff>19050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7145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0</xdr:rowOff>
    </xdr:from>
    <xdr:to>
      <xdr:col>21</xdr:col>
      <xdr:colOff>400050</xdr:colOff>
      <xdr:row>3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04775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0</xdr:rowOff>
    </xdr:from>
    <xdr:to>
      <xdr:col>19</xdr:col>
      <xdr:colOff>600075</xdr:colOff>
      <xdr:row>3</xdr:row>
      <xdr:rowOff>361950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0" y="1047750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0</xdr:rowOff>
    </xdr:from>
    <xdr:to>
      <xdr:col>18</xdr:col>
      <xdr:colOff>200025</xdr:colOff>
      <xdr:row>3</xdr:row>
      <xdr:rowOff>371475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9900" y="104775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2</xdr:row>
      <xdr:rowOff>66675</xdr:rowOff>
    </xdr:from>
    <xdr:to>
      <xdr:col>16</xdr:col>
      <xdr:colOff>476250</xdr:colOff>
      <xdr:row>3</xdr:row>
      <xdr:rowOff>9525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334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152400</xdr:rowOff>
    </xdr:from>
    <xdr:to>
      <xdr:col>2</xdr:col>
      <xdr:colOff>133350</xdr:colOff>
      <xdr:row>2</xdr:row>
      <xdr:rowOff>428625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52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1</xdr:row>
      <xdr:rowOff>123825</xdr:rowOff>
    </xdr:from>
    <xdr:to>
      <xdr:col>16</xdr:col>
      <xdr:colOff>466725</xdr:colOff>
      <xdr:row>1</xdr:row>
      <xdr:rowOff>523875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2667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3</xdr:row>
      <xdr:rowOff>0</xdr:rowOff>
    </xdr:from>
    <xdr:to>
      <xdr:col>22</xdr:col>
      <xdr:colOff>400050</xdr:colOff>
      <xdr:row>3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1144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3</xdr:row>
      <xdr:rowOff>0</xdr:rowOff>
    </xdr:from>
    <xdr:to>
      <xdr:col>20</xdr:col>
      <xdr:colOff>590550</xdr:colOff>
      <xdr:row>3</xdr:row>
      <xdr:rowOff>361950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11144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</xdr:row>
      <xdr:rowOff>0</xdr:rowOff>
    </xdr:from>
    <xdr:to>
      <xdr:col>19</xdr:col>
      <xdr:colOff>228600</xdr:colOff>
      <xdr:row>3</xdr:row>
      <xdr:rowOff>390525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1144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49</xdr:row>
      <xdr:rowOff>0</xdr:rowOff>
    </xdr:from>
    <xdr:to>
      <xdr:col>22</xdr:col>
      <xdr:colOff>400050</xdr:colOff>
      <xdr:row>50</xdr:row>
      <xdr:rowOff>152400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0150" y="106203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49</xdr:row>
      <xdr:rowOff>0</xdr:rowOff>
    </xdr:from>
    <xdr:to>
      <xdr:col>20</xdr:col>
      <xdr:colOff>590550</xdr:colOff>
      <xdr:row>50</xdr:row>
      <xdr:rowOff>161925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29550" y="10620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49</xdr:row>
      <xdr:rowOff>0</xdr:rowOff>
    </xdr:from>
    <xdr:to>
      <xdr:col>19</xdr:col>
      <xdr:colOff>228600</xdr:colOff>
      <xdr:row>50</xdr:row>
      <xdr:rowOff>190500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106203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28</xdr:row>
      <xdr:rowOff>0</xdr:rowOff>
    </xdr:from>
    <xdr:to>
      <xdr:col>22</xdr:col>
      <xdr:colOff>400050</xdr:colOff>
      <xdr:row>30</xdr:row>
      <xdr:rowOff>57150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20150" y="64674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60</xdr:row>
      <xdr:rowOff>0</xdr:rowOff>
    </xdr:from>
    <xdr:to>
      <xdr:col>22</xdr:col>
      <xdr:colOff>400050</xdr:colOff>
      <xdr:row>60</xdr:row>
      <xdr:rowOff>352425</xdr:rowOff>
    </xdr:to>
    <xdr:pic>
      <xdr:nvPicPr>
        <xdr:cNvPr id="11" name="CommandButton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20150" y="1293495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66675</xdr:colOff>
      <xdr:row>2</xdr:row>
      <xdr:rowOff>276225</xdr:rowOff>
    </xdr:from>
    <xdr:to>
      <xdr:col>24</xdr:col>
      <xdr:colOff>9525</xdr:colOff>
      <xdr:row>4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866775"/>
          <a:ext cx="1200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200025</xdr:colOff>
      <xdr:row>3</xdr:row>
      <xdr:rowOff>66675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1</xdr:row>
      <xdr:rowOff>47625</xdr:rowOff>
    </xdr:from>
    <xdr:to>
      <xdr:col>24</xdr:col>
      <xdr:colOff>76200</xdr:colOff>
      <xdr:row>2</xdr:row>
      <xdr:rowOff>114300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80975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533400</xdr:colOff>
      <xdr:row>3</xdr:row>
      <xdr:rowOff>19050</xdr:rowOff>
    </xdr:from>
    <xdr:to>
      <xdr:col>21</xdr:col>
      <xdr:colOff>285750</xdr:colOff>
      <xdr:row>3</xdr:row>
      <xdr:rowOff>371475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15375" y="97155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19050</xdr:rowOff>
    </xdr:from>
    <xdr:to>
      <xdr:col>19</xdr:col>
      <xdr:colOff>523875</xdr:colOff>
      <xdr:row>3</xdr:row>
      <xdr:rowOff>381000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971550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0</xdr:rowOff>
    </xdr:from>
    <xdr:to>
      <xdr:col>18</xdr:col>
      <xdr:colOff>200025</xdr:colOff>
      <xdr:row>3</xdr:row>
      <xdr:rowOff>390525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9425" y="95250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2</xdr:row>
      <xdr:rowOff>152400</xdr:rowOff>
    </xdr:from>
    <xdr:to>
      <xdr:col>15</xdr:col>
      <xdr:colOff>457200</xdr:colOff>
      <xdr:row>3</xdr:row>
      <xdr:rowOff>133350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390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200025</xdr:rowOff>
    </xdr:from>
    <xdr:to>
      <xdr:col>2</xdr:col>
      <xdr:colOff>152400</xdr:colOff>
      <xdr:row>3</xdr:row>
      <xdr:rowOff>0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228600</xdr:rowOff>
    </xdr:from>
    <xdr:to>
      <xdr:col>15</xdr:col>
      <xdr:colOff>457200</xdr:colOff>
      <xdr:row>2</xdr:row>
      <xdr:rowOff>104775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22860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2</xdr:row>
      <xdr:rowOff>171450</xdr:rowOff>
    </xdr:from>
    <xdr:to>
      <xdr:col>21</xdr:col>
      <xdr:colOff>295275</xdr:colOff>
      <xdr:row>3</xdr:row>
      <xdr:rowOff>95250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742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</xdr:row>
      <xdr:rowOff>161925</xdr:rowOff>
    </xdr:from>
    <xdr:to>
      <xdr:col>19</xdr:col>
      <xdr:colOff>561975</xdr:colOff>
      <xdr:row>3</xdr:row>
      <xdr:rowOff>95250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7334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2</xdr:row>
      <xdr:rowOff>142875</xdr:rowOff>
    </xdr:from>
    <xdr:to>
      <xdr:col>18</xdr:col>
      <xdr:colOff>200025</xdr:colOff>
      <xdr:row>3</xdr:row>
      <xdr:rowOff>95250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7143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2</xdr:row>
      <xdr:rowOff>66675</xdr:rowOff>
    </xdr:from>
    <xdr:to>
      <xdr:col>16</xdr:col>
      <xdr:colOff>476250</xdr:colOff>
      <xdr:row>3</xdr:row>
      <xdr:rowOff>9525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334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152400</xdr:rowOff>
    </xdr:from>
    <xdr:to>
      <xdr:col>2</xdr:col>
      <xdr:colOff>133350</xdr:colOff>
      <xdr:row>2</xdr:row>
      <xdr:rowOff>428625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52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1</xdr:row>
      <xdr:rowOff>123825</xdr:rowOff>
    </xdr:from>
    <xdr:to>
      <xdr:col>16</xdr:col>
      <xdr:colOff>466725</xdr:colOff>
      <xdr:row>1</xdr:row>
      <xdr:rowOff>523875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2667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3</xdr:row>
      <xdr:rowOff>0</xdr:rowOff>
    </xdr:from>
    <xdr:to>
      <xdr:col>22</xdr:col>
      <xdr:colOff>400050</xdr:colOff>
      <xdr:row>3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1144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3</xdr:row>
      <xdr:rowOff>0</xdr:rowOff>
    </xdr:from>
    <xdr:to>
      <xdr:col>20</xdr:col>
      <xdr:colOff>590550</xdr:colOff>
      <xdr:row>3</xdr:row>
      <xdr:rowOff>361950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11144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</xdr:row>
      <xdr:rowOff>0</xdr:rowOff>
    </xdr:from>
    <xdr:to>
      <xdr:col>19</xdr:col>
      <xdr:colOff>228600</xdr:colOff>
      <xdr:row>3</xdr:row>
      <xdr:rowOff>390525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1144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12</xdr:row>
      <xdr:rowOff>0</xdr:rowOff>
    </xdr:from>
    <xdr:to>
      <xdr:col>22</xdr:col>
      <xdr:colOff>400050</xdr:colOff>
      <xdr:row>14</xdr:row>
      <xdr:rowOff>85725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0150" y="33813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12</xdr:row>
      <xdr:rowOff>0</xdr:rowOff>
    </xdr:from>
    <xdr:to>
      <xdr:col>22</xdr:col>
      <xdr:colOff>400050</xdr:colOff>
      <xdr:row>14</xdr:row>
      <xdr:rowOff>85725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33813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12</xdr:row>
      <xdr:rowOff>0</xdr:rowOff>
    </xdr:from>
    <xdr:to>
      <xdr:col>22</xdr:col>
      <xdr:colOff>400050</xdr:colOff>
      <xdr:row>14</xdr:row>
      <xdr:rowOff>85725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20150" y="33813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2</xdr:row>
      <xdr:rowOff>19050</xdr:rowOff>
    </xdr:from>
    <xdr:to>
      <xdr:col>15</xdr:col>
      <xdr:colOff>476250</xdr:colOff>
      <xdr:row>3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714375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57150</xdr:rowOff>
    </xdr:from>
    <xdr:to>
      <xdr:col>2</xdr:col>
      <xdr:colOff>276225</xdr:colOff>
      <xdr:row>3</xdr:row>
      <xdr:rowOff>19050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622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200025</xdr:rowOff>
    </xdr:from>
    <xdr:to>
      <xdr:col>15</xdr:col>
      <xdr:colOff>457200</xdr:colOff>
      <xdr:row>1</xdr:row>
      <xdr:rowOff>438150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2000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2</xdr:row>
      <xdr:rowOff>171450</xdr:rowOff>
    </xdr:from>
    <xdr:to>
      <xdr:col>21</xdr:col>
      <xdr:colOff>295275</xdr:colOff>
      <xdr:row>3</xdr:row>
      <xdr:rowOff>104775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8667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</xdr:row>
      <xdr:rowOff>161925</xdr:rowOff>
    </xdr:from>
    <xdr:to>
      <xdr:col>19</xdr:col>
      <xdr:colOff>561975</xdr:colOff>
      <xdr:row>3</xdr:row>
      <xdr:rowOff>104775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0" y="8572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2</xdr:row>
      <xdr:rowOff>142875</xdr:rowOff>
    </xdr:from>
    <xdr:to>
      <xdr:col>18</xdr:col>
      <xdr:colOff>200025</xdr:colOff>
      <xdr:row>3</xdr:row>
      <xdr:rowOff>104775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48475" y="8382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1</xdr:row>
      <xdr:rowOff>371475</xdr:rowOff>
    </xdr:from>
    <xdr:to>
      <xdr:col>15</xdr:col>
      <xdr:colOff>447675</xdr:colOff>
      <xdr:row>3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476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2</xdr:col>
      <xdr:colOff>247650</xdr:colOff>
      <xdr:row>3</xdr:row>
      <xdr:rowOff>133350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0</xdr:row>
      <xdr:rowOff>9525</xdr:rowOff>
    </xdr:from>
    <xdr:to>
      <xdr:col>15</xdr:col>
      <xdr:colOff>466725</xdr:colOff>
      <xdr:row>2</xdr:row>
      <xdr:rowOff>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952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523875</xdr:colOff>
      <xdr:row>3</xdr:row>
      <xdr:rowOff>19050</xdr:rowOff>
    </xdr:from>
    <xdr:to>
      <xdr:col>21</xdr:col>
      <xdr:colOff>247650</xdr:colOff>
      <xdr:row>4</xdr:row>
      <xdr:rowOff>38100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8286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19050</xdr:rowOff>
    </xdr:from>
    <xdr:to>
      <xdr:col>19</xdr:col>
      <xdr:colOff>495300</xdr:colOff>
      <xdr:row>4</xdr:row>
      <xdr:rowOff>47625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8286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</xdr:row>
      <xdr:rowOff>19050</xdr:rowOff>
    </xdr:from>
    <xdr:to>
      <xdr:col>18</xdr:col>
      <xdr:colOff>133350</xdr:colOff>
      <xdr:row>4</xdr:row>
      <xdr:rowOff>66675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0375" y="8286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2</xdr:row>
      <xdr:rowOff>142875</xdr:rowOff>
    </xdr:from>
    <xdr:to>
      <xdr:col>15</xdr:col>
      <xdr:colOff>485775</xdr:colOff>
      <xdr:row>3</xdr:row>
      <xdr:rowOff>190500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76200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2</xdr:col>
      <xdr:colOff>276225</xdr:colOff>
      <xdr:row>3</xdr:row>
      <xdr:rowOff>47625</xdr:rowOff>
    </xdr:to>
    <xdr:pic>
      <xdr:nvPicPr>
        <xdr:cNvPr id="2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1</xdr:row>
      <xdr:rowOff>57150</xdr:rowOff>
    </xdr:from>
    <xdr:to>
      <xdr:col>15</xdr:col>
      <xdr:colOff>504825</xdr:colOff>
      <xdr:row>2</xdr:row>
      <xdr:rowOff>57150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0002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3</xdr:row>
      <xdr:rowOff>19050</xdr:rowOff>
    </xdr:from>
    <xdr:to>
      <xdr:col>21</xdr:col>
      <xdr:colOff>381000</xdr:colOff>
      <xdr:row>3</xdr:row>
      <xdr:rowOff>371475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10572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3</xdr:row>
      <xdr:rowOff>9525</xdr:rowOff>
    </xdr:from>
    <xdr:to>
      <xdr:col>19</xdr:col>
      <xdr:colOff>552450</xdr:colOff>
      <xdr:row>3</xdr:row>
      <xdr:rowOff>371475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91450" y="10477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19050</xdr:rowOff>
    </xdr:from>
    <xdr:to>
      <xdr:col>18</xdr:col>
      <xdr:colOff>180975</xdr:colOff>
      <xdr:row>3</xdr:row>
      <xdr:rowOff>409575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9900" y="10572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58</xdr:row>
      <xdr:rowOff>0</xdr:rowOff>
    </xdr:from>
    <xdr:to>
      <xdr:col>23</xdr:col>
      <xdr:colOff>38100</xdr:colOff>
      <xdr:row>60</xdr:row>
      <xdr:rowOff>85725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0" y="126968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58</xdr:row>
      <xdr:rowOff>0</xdr:rowOff>
    </xdr:from>
    <xdr:to>
      <xdr:col>23</xdr:col>
      <xdr:colOff>38100</xdr:colOff>
      <xdr:row>60</xdr:row>
      <xdr:rowOff>85725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0" y="126968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58</xdr:row>
      <xdr:rowOff>0</xdr:rowOff>
    </xdr:from>
    <xdr:to>
      <xdr:col>23</xdr:col>
      <xdr:colOff>38100</xdr:colOff>
      <xdr:row>60</xdr:row>
      <xdr:rowOff>85725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0" y="126968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L56"/>
  <sheetViews>
    <sheetView view="pageBreakPreview" zoomScale="160" zoomScaleSheetLayoutView="160" workbookViewId="0" topLeftCell="A34">
      <selection activeCell="A1" sqref="A1:Q53"/>
    </sheetView>
  </sheetViews>
  <sheetFormatPr defaultColWidth="9.140625" defaultRowHeight="12.75"/>
  <cols>
    <col min="1" max="1" width="5.57421875" style="1" customWidth="1"/>
    <col min="2" max="2" width="5.421875" style="1" customWidth="1"/>
    <col min="3" max="3" width="6.57421875" style="1" customWidth="1"/>
    <col min="4" max="4" width="24.8515625" style="1" customWidth="1"/>
    <col min="5" max="5" width="8.7109375" style="1" customWidth="1"/>
    <col min="6" max="6" width="9.8515625" style="1" hidden="1" customWidth="1"/>
    <col min="7" max="7" width="7.421875" style="1" customWidth="1"/>
    <col min="8" max="8" width="19.8515625" style="1" customWidth="1"/>
    <col min="9" max="9" width="21.28125" style="1" hidden="1" customWidth="1"/>
    <col min="10" max="10" width="16.7109375" style="1" hidden="1" customWidth="1"/>
    <col min="11" max="11" width="0.71875" style="1" hidden="1" customWidth="1"/>
    <col min="12" max="12" width="7.8515625" style="1" customWidth="1"/>
    <col min="13" max="13" width="7.28125" style="1" hidden="1" customWidth="1"/>
    <col min="14" max="14" width="6.28125" style="1" customWidth="1"/>
    <col min="15" max="15" width="6.28125" style="1" hidden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6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6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7.75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3.75" customHeight="1" thickBot="1">
      <c r="A4" s="144" t="s">
        <v>20</v>
      </c>
      <c r="B4" s="144"/>
      <c r="C4" s="144"/>
      <c r="D4" s="144"/>
      <c r="E4" s="110"/>
      <c r="F4" s="110"/>
      <c r="G4" s="110"/>
      <c r="H4" s="110"/>
      <c r="I4" s="110"/>
      <c r="J4" s="145" t="str">
        <f>D_d1</f>
        <v>28 марта 2015 г.</v>
      </c>
      <c r="K4" s="146"/>
      <c r="L4" s="146"/>
      <c r="M4" s="146"/>
      <c r="N4" s="146"/>
      <c r="O4" s="146"/>
      <c r="P4" s="146"/>
    </row>
    <row r="5" spans="1:16" ht="9" customHeight="1" thickTop="1">
      <c r="A5" s="84"/>
      <c r="B5" s="84"/>
      <c r="C5" s="84"/>
      <c r="D5" s="84"/>
      <c r="E5" s="70"/>
      <c r="F5" s="70"/>
      <c r="G5" s="70"/>
      <c r="H5" s="70"/>
      <c r="I5" s="70"/>
      <c r="J5" s="85"/>
      <c r="K5" s="86"/>
      <c r="L5" s="86"/>
      <c r="M5" s="86"/>
      <c r="N5" s="86"/>
      <c r="O5" s="86"/>
      <c r="P5" s="86"/>
    </row>
    <row r="6" spans="2:32" ht="26.25" customHeight="1">
      <c r="B6" s="16"/>
      <c r="C6" s="140" t="s">
        <v>142</v>
      </c>
      <c r="D6" s="140"/>
      <c r="E6" s="140"/>
      <c r="F6" s="140"/>
      <c r="G6" s="140"/>
      <c r="H6" s="140"/>
      <c r="I6" s="140"/>
      <c r="J6" s="140"/>
      <c r="K6" s="16"/>
      <c r="L6" s="19" t="str">
        <f>const!C9</f>
        <v>500 метров</v>
      </c>
      <c r="M6" s="16"/>
      <c r="N6" s="16"/>
      <c r="O6" s="16"/>
      <c r="P6" s="16"/>
      <c r="Q6" s="5"/>
      <c r="R6" s="1">
        <v>41.5</v>
      </c>
      <c r="S6" s="1">
        <v>38.7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4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109" t="s">
        <v>37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5"/>
      <c r="R7" s="20"/>
      <c r="S7" s="20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3.5" customHeight="1" thickTop="1">
      <c r="A8" s="6">
        <v>1</v>
      </c>
      <c r="B8" s="7">
        <v>4</v>
      </c>
      <c r="C8" s="25" t="s">
        <v>44</v>
      </c>
      <c r="D8" s="17" t="s">
        <v>109</v>
      </c>
      <c r="E8" s="18" t="s">
        <v>100</v>
      </c>
      <c r="F8" s="27" t="s">
        <v>110</v>
      </c>
      <c r="G8" s="18" t="s">
        <v>68</v>
      </c>
      <c r="H8" s="13" t="s">
        <v>49</v>
      </c>
      <c r="I8" s="15" t="s">
        <v>75</v>
      </c>
      <c r="J8" s="12"/>
      <c r="K8" s="9"/>
      <c r="L8" s="72">
        <v>44.57</v>
      </c>
      <c r="M8" s="23">
        <f aca="true" t="shared" si="0" ref="M8:M24">L8</f>
        <v>44.57</v>
      </c>
      <c r="N8" s="56">
        <f>L8-L$8</f>
        <v>0</v>
      </c>
      <c r="O8" s="97"/>
      <c r="P8" s="6" t="str">
        <f aca="true" t="shared" si="1" ref="P8:P24">IF(L8&lt;=44.1,"КМС",IF(L8&lt;=46.9,"I разр.",IF(L8&lt;=49.7,"II разр.",IF(L8&lt;=53.2,"III разр.",IF(L8&lt;=57.4,"I юн.",IF(L8&lt;=63,"II юн.",IF(L8&lt;=70,"III юн.","")))))))</f>
        <v>I разр.</v>
      </c>
      <c r="Q8" s="5"/>
      <c r="R8" s="20"/>
      <c r="S8" s="20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3.5" customHeight="1">
      <c r="A9" s="6">
        <v>2</v>
      </c>
      <c r="B9" s="7">
        <v>7</v>
      </c>
      <c r="C9" s="7" t="s">
        <v>44</v>
      </c>
      <c r="D9" s="17" t="s">
        <v>115</v>
      </c>
      <c r="E9" s="18" t="s">
        <v>100</v>
      </c>
      <c r="F9" s="27">
        <v>36862</v>
      </c>
      <c r="G9" s="18" t="s">
        <v>46</v>
      </c>
      <c r="H9" s="13" t="s">
        <v>97</v>
      </c>
      <c r="I9" s="15" t="s">
        <v>116</v>
      </c>
      <c r="J9" s="12"/>
      <c r="K9" s="9"/>
      <c r="L9" s="73">
        <v>44.84</v>
      </c>
      <c r="M9" s="21">
        <f t="shared" si="0"/>
        <v>44.84</v>
      </c>
      <c r="N9" s="28">
        <f aca="true" t="shared" si="2" ref="N9:N24">L9-L$8</f>
        <v>0.2700000000000031</v>
      </c>
      <c r="O9" s="97"/>
      <c r="P9" s="6" t="str">
        <f t="shared" si="1"/>
        <v>I разр.</v>
      </c>
      <c r="Q9" s="5"/>
      <c r="R9" s="20"/>
      <c r="S9" s="20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3.5" customHeight="1">
      <c r="A10" s="6">
        <v>3</v>
      </c>
      <c r="B10" s="7">
        <v>31</v>
      </c>
      <c r="C10" s="7" t="s">
        <v>47</v>
      </c>
      <c r="D10" s="17" t="s">
        <v>129</v>
      </c>
      <c r="E10" s="18" t="s">
        <v>100</v>
      </c>
      <c r="F10" s="27">
        <v>36342</v>
      </c>
      <c r="G10" s="18" t="s">
        <v>48</v>
      </c>
      <c r="H10" s="13" t="s">
        <v>93</v>
      </c>
      <c r="I10" s="15"/>
      <c r="J10" s="12"/>
      <c r="K10" s="8"/>
      <c r="L10" s="73">
        <v>44.95</v>
      </c>
      <c r="M10" s="21">
        <f t="shared" si="0"/>
        <v>44.95</v>
      </c>
      <c r="N10" s="28">
        <f t="shared" si="2"/>
        <v>0.38000000000000256</v>
      </c>
      <c r="O10" s="97"/>
      <c r="P10" s="6" t="str">
        <f t="shared" si="1"/>
        <v>I разр.</v>
      </c>
      <c r="Q10" s="5"/>
      <c r="R10" s="20"/>
      <c r="S10" s="20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3.5" customHeight="1">
      <c r="A11" s="6">
        <v>4</v>
      </c>
      <c r="B11" s="7">
        <v>8</v>
      </c>
      <c r="C11" s="7" t="s">
        <v>47</v>
      </c>
      <c r="D11" s="17" t="s">
        <v>111</v>
      </c>
      <c r="E11" s="18" t="s">
        <v>100</v>
      </c>
      <c r="F11" s="27">
        <v>36897</v>
      </c>
      <c r="G11" s="18" t="s">
        <v>46</v>
      </c>
      <c r="H11" s="13" t="s">
        <v>97</v>
      </c>
      <c r="I11" s="15" t="s">
        <v>106</v>
      </c>
      <c r="J11" s="12"/>
      <c r="K11" s="8"/>
      <c r="L11" s="73">
        <v>45.49</v>
      </c>
      <c r="M11" s="21">
        <f t="shared" si="0"/>
        <v>45.49</v>
      </c>
      <c r="N11" s="28">
        <f t="shared" si="2"/>
        <v>0.9200000000000017</v>
      </c>
      <c r="O11" s="97"/>
      <c r="P11" s="6" t="str">
        <f t="shared" si="1"/>
        <v>I разр.</v>
      </c>
      <c r="Q11" s="5"/>
      <c r="R11" s="20"/>
      <c r="S11" s="20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3.5" customHeight="1">
      <c r="A12" s="6">
        <v>5</v>
      </c>
      <c r="B12" s="7">
        <v>11</v>
      </c>
      <c r="C12" s="7" t="s">
        <v>44</v>
      </c>
      <c r="D12" s="17" t="s">
        <v>112</v>
      </c>
      <c r="E12" s="18" t="s">
        <v>100</v>
      </c>
      <c r="F12" s="27">
        <v>36851</v>
      </c>
      <c r="G12" s="18" t="s">
        <v>68</v>
      </c>
      <c r="H12" s="13" t="s">
        <v>97</v>
      </c>
      <c r="I12" s="15" t="s">
        <v>98</v>
      </c>
      <c r="J12" s="12"/>
      <c r="K12" s="9"/>
      <c r="L12" s="73">
        <v>46.4</v>
      </c>
      <c r="M12" s="21">
        <f t="shared" si="0"/>
        <v>46.4</v>
      </c>
      <c r="N12" s="28">
        <f t="shared" si="2"/>
        <v>1.8299999999999983</v>
      </c>
      <c r="O12" s="97"/>
      <c r="P12" s="6" t="str">
        <f t="shared" si="1"/>
        <v>I разр.</v>
      </c>
      <c r="Q12" s="5"/>
      <c r="R12" s="20"/>
      <c r="S12" s="20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3.5" customHeight="1">
      <c r="A13" s="6">
        <v>6</v>
      </c>
      <c r="B13" s="7">
        <v>17</v>
      </c>
      <c r="C13" s="7" t="s">
        <v>44</v>
      </c>
      <c r="D13" s="17" t="s">
        <v>137</v>
      </c>
      <c r="E13" s="18" t="s">
        <v>94</v>
      </c>
      <c r="F13" s="27">
        <v>36941</v>
      </c>
      <c r="G13" s="18" t="s">
        <v>56</v>
      </c>
      <c r="H13" s="13" t="s">
        <v>54</v>
      </c>
      <c r="I13" s="15" t="s">
        <v>62</v>
      </c>
      <c r="J13" s="12"/>
      <c r="K13" s="9"/>
      <c r="L13" s="73">
        <v>46.8</v>
      </c>
      <c r="M13" s="21">
        <f t="shared" si="0"/>
        <v>46.8</v>
      </c>
      <c r="N13" s="28">
        <f t="shared" si="2"/>
        <v>2.229999999999997</v>
      </c>
      <c r="O13" s="97"/>
      <c r="P13" s="6" t="str">
        <f t="shared" si="1"/>
        <v>I разр.</v>
      </c>
      <c r="Q13" s="5"/>
      <c r="R13" s="20"/>
      <c r="S13" s="20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3.5" customHeight="1">
      <c r="A14" s="6">
        <v>7</v>
      </c>
      <c r="B14" s="7">
        <v>9</v>
      </c>
      <c r="C14" s="7" t="s">
        <v>44</v>
      </c>
      <c r="D14" s="17" t="s">
        <v>105</v>
      </c>
      <c r="E14" s="18" t="s">
        <v>100</v>
      </c>
      <c r="F14" s="27">
        <v>36730</v>
      </c>
      <c r="G14" s="18" t="s">
        <v>83</v>
      </c>
      <c r="H14" s="13" t="s">
        <v>97</v>
      </c>
      <c r="I14" s="15" t="s">
        <v>106</v>
      </c>
      <c r="J14" s="12"/>
      <c r="K14" s="9"/>
      <c r="L14" s="73">
        <v>46.81</v>
      </c>
      <c r="M14" s="21">
        <f t="shared" si="0"/>
        <v>46.81</v>
      </c>
      <c r="N14" s="28">
        <f t="shared" si="2"/>
        <v>2.240000000000002</v>
      </c>
      <c r="O14" s="97"/>
      <c r="P14" s="6" t="str">
        <f t="shared" si="1"/>
        <v>I разр.</v>
      </c>
      <c r="Q14" s="5"/>
      <c r="R14" s="20"/>
      <c r="S14" s="20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3.5" customHeight="1">
      <c r="A15" s="6">
        <v>8</v>
      </c>
      <c r="B15" s="7">
        <v>18</v>
      </c>
      <c r="C15" s="7" t="s">
        <v>47</v>
      </c>
      <c r="D15" s="17" t="s">
        <v>136</v>
      </c>
      <c r="E15" s="18" t="s">
        <v>94</v>
      </c>
      <c r="F15" s="27">
        <v>37116</v>
      </c>
      <c r="G15" s="18" t="s">
        <v>56</v>
      </c>
      <c r="H15" s="13" t="s">
        <v>54</v>
      </c>
      <c r="I15" s="15" t="s">
        <v>62</v>
      </c>
      <c r="J15" s="12"/>
      <c r="K15" s="8"/>
      <c r="L15" s="73">
        <v>46.86</v>
      </c>
      <c r="M15" s="21">
        <f t="shared" si="0"/>
        <v>46.86</v>
      </c>
      <c r="N15" s="28">
        <f t="shared" si="2"/>
        <v>2.289999999999999</v>
      </c>
      <c r="O15" s="97"/>
      <c r="P15" s="6" t="str">
        <f t="shared" si="1"/>
        <v>I разр.</v>
      </c>
      <c r="Q15" s="5"/>
      <c r="R15" s="20"/>
      <c r="S15" s="20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6">
        <v>9</v>
      </c>
      <c r="B16" s="7">
        <v>14</v>
      </c>
      <c r="C16" s="7" t="s">
        <v>47</v>
      </c>
      <c r="D16" s="17" t="s">
        <v>95</v>
      </c>
      <c r="E16" s="18" t="s">
        <v>94</v>
      </c>
      <c r="F16" s="27">
        <v>37078</v>
      </c>
      <c r="G16" s="18" t="s">
        <v>46</v>
      </c>
      <c r="H16" s="13" t="s">
        <v>64</v>
      </c>
      <c r="I16" s="15" t="s">
        <v>72</v>
      </c>
      <c r="J16" s="12"/>
      <c r="K16" s="8"/>
      <c r="L16" s="73">
        <v>47.77</v>
      </c>
      <c r="M16" s="21">
        <f t="shared" si="0"/>
        <v>47.77</v>
      </c>
      <c r="N16" s="28">
        <f t="shared" si="2"/>
        <v>3.200000000000003</v>
      </c>
      <c r="O16" s="97"/>
      <c r="P16" s="6" t="str">
        <f t="shared" si="1"/>
        <v>II разр.</v>
      </c>
      <c r="Q16" s="5"/>
      <c r="R16" s="20"/>
      <c r="S16" s="20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3.5" customHeight="1">
      <c r="A17" s="6">
        <v>10</v>
      </c>
      <c r="B17" s="7">
        <v>3</v>
      </c>
      <c r="C17" s="7" t="s">
        <v>47</v>
      </c>
      <c r="D17" s="17" t="s">
        <v>113</v>
      </c>
      <c r="E17" s="18" t="s">
        <v>100</v>
      </c>
      <c r="F17" s="27" t="s">
        <v>114</v>
      </c>
      <c r="G17" s="18" t="s">
        <v>68</v>
      </c>
      <c r="H17" s="13" t="s">
        <v>64</v>
      </c>
      <c r="I17" s="15" t="s">
        <v>72</v>
      </c>
      <c r="J17" s="12"/>
      <c r="K17" s="8"/>
      <c r="L17" s="73">
        <v>47.99</v>
      </c>
      <c r="M17" s="21">
        <f t="shared" si="0"/>
        <v>47.99</v>
      </c>
      <c r="N17" s="28">
        <f t="shared" si="2"/>
        <v>3.4200000000000017</v>
      </c>
      <c r="O17" s="97"/>
      <c r="P17" s="6" t="str">
        <f t="shared" si="1"/>
        <v>II разр.</v>
      </c>
      <c r="Q17" s="5"/>
      <c r="R17" s="20"/>
      <c r="S17" s="20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3.5" customHeight="1">
      <c r="A18" s="6">
        <v>11</v>
      </c>
      <c r="B18" s="7">
        <v>6</v>
      </c>
      <c r="C18" s="7" t="s">
        <v>47</v>
      </c>
      <c r="D18" s="17" t="s">
        <v>104</v>
      </c>
      <c r="E18" s="18" t="s">
        <v>100</v>
      </c>
      <c r="F18" s="27">
        <v>36956</v>
      </c>
      <c r="G18" s="18" t="s">
        <v>63</v>
      </c>
      <c r="H18" s="13" t="s">
        <v>54</v>
      </c>
      <c r="I18" s="15" t="s">
        <v>62</v>
      </c>
      <c r="J18" s="12"/>
      <c r="K18" s="8"/>
      <c r="L18" s="73">
        <v>48.04</v>
      </c>
      <c r="M18" s="21">
        <f t="shared" si="0"/>
        <v>48.04</v>
      </c>
      <c r="N18" s="28">
        <f t="shared" si="2"/>
        <v>3.469999999999999</v>
      </c>
      <c r="O18" s="97"/>
      <c r="P18" s="6" t="str">
        <f t="shared" si="1"/>
        <v>II разр.</v>
      </c>
      <c r="Q18" s="5"/>
      <c r="R18" s="20"/>
      <c r="S18" s="20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3.5" customHeight="1">
      <c r="A19" s="6">
        <v>12</v>
      </c>
      <c r="B19" s="7">
        <v>13</v>
      </c>
      <c r="C19" s="7" t="s">
        <v>44</v>
      </c>
      <c r="D19" s="17" t="s">
        <v>96</v>
      </c>
      <c r="E19" s="18" t="s">
        <v>94</v>
      </c>
      <c r="F19" s="27">
        <v>37176</v>
      </c>
      <c r="G19" s="18" t="s">
        <v>68</v>
      </c>
      <c r="H19" s="13" t="s">
        <v>97</v>
      </c>
      <c r="I19" s="15" t="s">
        <v>98</v>
      </c>
      <c r="J19" s="12"/>
      <c r="K19" s="9"/>
      <c r="L19" s="73">
        <v>48.42</v>
      </c>
      <c r="M19" s="21">
        <f t="shared" si="0"/>
        <v>48.42</v>
      </c>
      <c r="N19" s="28">
        <f t="shared" si="2"/>
        <v>3.8500000000000014</v>
      </c>
      <c r="O19" s="97"/>
      <c r="P19" s="6" t="str">
        <f t="shared" si="1"/>
        <v>II разр.</v>
      </c>
      <c r="Q19" s="5"/>
      <c r="R19" s="20"/>
      <c r="S19" s="20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3.5" customHeight="1">
      <c r="A20" s="6">
        <v>13</v>
      </c>
      <c r="B20" s="7">
        <v>12</v>
      </c>
      <c r="C20" s="7" t="s">
        <v>44</v>
      </c>
      <c r="D20" s="17" t="s">
        <v>99</v>
      </c>
      <c r="E20" s="18" t="s">
        <v>100</v>
      </c>
      <c r="F20" s="27">
        <v>36536</v>
      </c>
      <c r="G20" s="18" t="s">
        <v>63</v>
      </c>
      <c r="H20" s="13" t="s">
        <v>54</v>
      </c>
      <c r="I20" s="15" t="s">
        <v>62</v>
      </c>
      <c r="J20" s="12"/>
      <c r="K20" s="9"/>
      <c r="L20" s="73">
        <v>48.83</v>
      </c>
      <c r="M20" s="21">
        <f t="shared" si="0"/>
        <v>48.83</v>
      </c>
      <c r="N20" s="28">
        <f t="shared" si="2"/>
        <v>4.259999999999998</v>
      </c>
      <c r="O20" s="97"/>
      <c r="P20" s="6" t="str">
        <f t="shared" si="1"/>
        <v>II разр.</v>
      </c>
      <c r="Q20" s="5"/>
      <c r="R20" s="20"/>
      <c r="S20" s="20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3.5" customHeight="1">
      <c r="A21" s="6">
        <v>14</v>
      </c>
      <c r="B21" s="7">
        <v>10</v>
      </c>
      <c r="C21" s="7" t="s">
        <v>44</v>
      </c>
      <c r="D21" s="17" t="s">
        <v>103</v>
      </c>
      <c r="E21" s="18" t="s">
        <v>100</v>
      </c>
      <c r="F21" s="27">
        <v>36784</v>
      </c>
      <c r="G21" s="18" t="s">
        <v>83</v>
      </c>
      <c r="H21" s="13" t="s">
        <v>97</v>
      </c>
      <c r="I21" s="15" t="s">
        <v>98</v>
      </c>
      <c r="J21" s="12"/>
      <c r="K21" s="9"/>
      <c r="L21" s="73">
        <v>48.95</v>
      </c>
      <c r="M21" s="21">
        <f t="shared" si="0"/>
        <v>48.95</v>
      </c>
      <c r="N21" s="28">
        <f t="shared" si="2"/>
        <v>4.380000000000003</v>
      </c>
      <c r="O21" s="97"/>
      <c r="P21" s="6" t="str">
        <f t="shared" si="1"/>
        <v>II разр.</v>
      </c>
      <c r="Q21" s="5"/>
      <c r="R21" s="20"/>
      <c r="S21" s="20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3.5" customHeight="1">
      <c r="A22" s="6">
        <v>15</v>
      </c>
      <c r="B22" s="7">
        <v>1</v>
      </c>
      <c r="C22" s="7" t="s">
        <v>47</v>
      </c>
      <c r="D22" s="17" t="s">
        <v>101</v>
      </c>
      <c r="E22" s="18" t="s">
        <v>100</v>
      </c>
      <c r="F22" s="18" t="s">
        <v>102</v>
      </c>
      <c r="G22" s="18" t="s">
        <v>56</v>
      </c>
      <c r="H22" s="13" t="s">
        <v>64</v>
      </c>
      <c r="I22" s="15" t="s">
        <v>72</v>
      </c>
      <c r="J22" s="12"/>
      <c r="K22" s="8"/>
      <c r="L22" s="73">
        <v>49.49</v>
      </c>
      <c r="M22" s="21">
        <f t="shared" si="0"/>
        <v>49.49</v>
      </c>
      <c r="N22" s="28">
        <f t="shared" si="2"/>
        <v>4.920000000000002</v>
      </c>
      <c r="O22" s="97"/>
      <c r="P22" s="6" t="str">
        <f t="shared" si="1"/>
        <v>II разр.</v>
      </c>
      <c r="Q22" s="5"/>
      <c r="R22" s="20"/>
      <c r="S22" s="20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3.5" customHeight="1">
      <c r="A23" s="6">
        <v>16</v>
      </c>
      <c r="B23" s="7">
        <v>2</v>
      </c>
      <c r="C23" s="7" t="s">
        <v>47</v>
      </c>
      <c r="D23" s="17" t="s">
        <v>107</v>
      </c>
      <c r="E23" s="18" t="s">
        <v>100</v>
      </c>
      <c r="F23" s="27" t="s">
        <v>108</v>
      </c>
      <c r="G23" s="18" t="s">
        <v>68</v>
      </c>
      <c r="H23" s="13" t="s">
        <v>64</v>
      </c>
      <c r="I23" s="15" t="s">
        <v>72</v>
      </c>
      <c r="J23" s="12"/>
      <c r="K23" s="8"/>
      <c r="L23" s="73">
        <v>51.01</v>
      </c>
      <c r="M23" s="21">
        <f t="shared" si="0"/>
        <v>51.01</v>
      </c>
      <c r="N23" s="28">
        <f t="shared" si="2"/>
        <v>6.439999999999998</v>
      </c>
      <c r="O23" s="97"/>
      <c r="P23" s="6" t="str">
        <f t="shared" si="1"/>
        <v>III разр.</v>
      </c>
      <c r="Q23" s="5"/>
      <c r="R23" s="20"/>
      <c r="S23" s="20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3.5" customHeight="1" thickBot="1">
      <c r="A24" s="32">
        <v>17</v>
      </c>
      <c r="B24" s="33">
        <v>36</v>
      </c>
      <c r="C24" s="33" t="s">
        <v>44</v>
      </c>
      <c r="D24" s="34" t="s">
        <v>92</v>
      </c>
      <c r="E24" s="36" t="s">
        <v>94</v>
      </c>
      <c r="F24" s="35"/>
      <c r="G24" s="36" t="s">
        <v>56</v>
      </c>
      <c r="H24" s="37" t="s">
        <v>93</v>
      </c>
      <c r="I24" s="38"/>
      <c r="J24" s="39"/>
      <c r="K24" s="67"/>
      <c r="L24" s="111">
        <v>52.62</v>
      </c>
      <c r="M24" s="40">
        <f t="shared" si="0"/>
        <v>52.62</v>
      </c>
      <c r="N24" s="58">
        <f t="shared" si="2"/>
        <v>8.049999999999997</v>
      </c>
      <c r="O24" s="112"/>
      <c r="P24" s="32" t="str">
        <f t="shared" si="1"/>
        <v>III разр.</v>
      </c>
      <c r="Q24" s="5"/>
      <c r="R24" s="20"/>
      <c r="S24" s="20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4.25" customHeight="1" thickTop="1">
      <c r="A25" s="6"/>
      <c r="B25" s="7"/>
      <c r="C25" s="7"/>
      <c r="D25" s="17"/>
      <c r="E25" s="18"/>
      <c r="F25" s="27"/>
      <c r="G25" s="18"/>
      <c r="H25" s="13"/>
      <c r="I25" s="15"/>
      <c r="J25" s="12"/>
      <c r="K25" s="8"/>
      <c r="L25" s="73"/>
      <c r="M25" s="21"/>
      <c r="N25" s="28"/>
      <c r="O25" s="97"/>
      <c r="P25" s="6"/>
      <c r="Q25" s="5"/>
      <c r="R25" s="20"/>
      <c r="S25" s="20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2:32" ht="21" customHeight="1">
      <c r="B26" s="16"/>
      <c r="C26" s="140" t="s">
        <v>143</v>
      </c>
      <c r="D26" s="140"/>
      <c r="E26" s="140"/>
      <c r="F26" s="140"/>
      <c r="G26" s="140"/>
      <c r="H26" s="140"/>
      <c r="I26" s="140"/>
      <c r="J26" s="140"/>
      <c r="K26" s="16"/>
      <c r="L26" s="19" t="s">
        <v>10</v>
      </c>
      <c r="M26" s="16"/>
      <c r="N26" s="16"/>
      <c r="O26" s="16"/>
      <c r="P26" s="16"/>
      <c r="Q26" s="5"/>
      <c r="R26" s="1">
        <v>41.5</v>
      </c>
      <c r="S26" s="1">
        <v>38.7</v>
      </c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4.25" customHeight="1" thickBot="1">
      <c r="A27" s="2" t="s">
        <v>4</v>
      </c>
      <c r="B27" s="2" t="s">
        <v>0</v>
      </c>
      <c r="C27" s="10" t="s">
        <v>6</v>
      </c>
      <c r="D27" s="2" t="s">
        <v>2</v>
      </c>
      <c r="E27" s="109" t="s">
        <v>37</v>
      </c>
      <c r="F27" s="2" t="s">
        <v>1</v>
      </c>
      <c r="G27" s="2" t="s">
        <v>1</v>
      </c>
      <c r="H27" s="2" t="s">
        <v>39</v>
      </c>
      <c r="I27" s="2" t="s">
        <v>39</v>
      </c>
      <c r="J27" s="2" t="s">
        <v>7</v>
      </c>
      <c r="K27" s="2"/>
      <c r="L27" s="2" t="s">
        <v>3</v>
      </c>
      <c r="M27" s="11" t="s">
        <v>8</v>
      </c>
      <c r="N27" s="11" t="s">
        <v>11</v>
      </c>
      <c r="O27" s="2" t="s">
        <v>8</v>
      </c>
      <c r="P27" s="2" t="s">
        <v>5</v>
      </c>
      <c r="Q27" s="5"/>
      <c r="R27" s="20"/>
      <c r="S27" s="20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3.5" customHeight="1" thickTop="1">
      <c r="A28" s="6">
        <v>1</v>
      </c>
      <c r="B28" s="7">
        <v>29</v>
      </c>
      <c r="C28" s="7" t="s">
        <v>47</v>
      </c>
      <c r="D28" s="17" t="s">
        <v>133</v>
      </c>
      <c r="E28" s="18" t="s">
        <v>45</v>
      </c>
      <c r="F28" s="27">
        <v>35886</v>
      </c>
      <c r="G28" s="18" t="s">
        <v>48</v>
      </c>
      <c r="H28" s="13" t="s">
        <v>93</v>
      </c>
      <c r="I28" s="15"/>
      <c r="J28" s="12"/>
      <c r="K28" s="8"/>
      <c r="L28" s="73">
        <v>41.71</v>
      </c>
      <c r="M28" s="21">
        <f>L28</f>
        <v>41.71</v>
      </c>
      <c r="N28" s="28">
        <f>L28-L$28</f>
        <v>0</v>
      </c>
      <c r="O28" s="97"/>
      <c r="P28" s="6" t="str">
        <f>IF(L28&lt;=44.1,"КМС",IF(L28&lt;=46.9,"I разр.",IF(L28&lt;=49.7,"II разр.",IF(L28&lt;=53.2,"III разр.",IF(L28&lt;=57.4,"I юн.",IF(L28&lt;=63,"II юн.",IF(L28&lt;=70,"III юн.","")))))))</f>
        <v>КМС</v>
      </c>
      <c r="Q28" s="5"/>
      <c r="R28" s="20"/>
      <c r="S28" s="20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3.5" customHeight="1">
      <c r="A29" s="6">
        <v>2</v>
      </c>
      <c r="B29" s="7">
        <v>21</v>
      </c>
      <c r="C29" s="7" t="s">
        <v>47</v>
      </c>
      <c r="D29" s="17" t="s">
        <v>121</v>
      </c>
      <c r="E29" s="18" t="s">
        <v>45</v>
      </c>
      <c r="F29" s="27">
        <v>35615</v>
      </c>
      <c r="G29" s="18" t="s">
        <v>48</v>
      </c>
      <c r="H29" s="13" t="s">
        <v>97</v>
      </c>
      <c r="I29" s="15" t="s">
        <v>122</v>
      </c>
      <c r="J29" s="12"/>
      <c r="K29" s="8"/>
      <c r="L29" s="73">
        <v>42.59</v>
      </c>
      <c r="M29" s="21">
        <f>L29</f>
        <v>42.59</v>
      </c>
      <c r="N29" s="28">
        <f aca="true" t="shared" si="3" ref="N29:N36">L29-L$28</f>
        <v>0.8800000000000026</v>
      </c>
      <c r="O29" s="97"/>
      <c r="P29" s="6" t="str">
        <f>IF(L29&lt;=44.1,"КМС",IF(L29&lt;=46.9,"I разр.",IF(L29&lt;=49.7,"II разр.",IF(L29&lt;=53.2,"III разр.",IF(L29&lt;=57.4,"I юн.",IF(L29&lt;=63,"II юн.",IF(L29&lt;=70,"III юн.","")))))))</f>
        <v>КМС</v>
      </c>
      <c r="Q29" s="5"/>
      <c r="R29" s="20"/>
      <c r="S29" s="20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3.5" customHeight="1">
      <c r="A30" s="6">
        <v>3</v>
      </c>
      <c r="B30" s="7">
        <v>28</v>
      </c>
      <c r="C30" s="7" t="s">
        <v>44</v>
      </c>
      <c r="D30" s="17" t="s">
        <v>128</v>
      </c>
      <c r="E30" s="18" t="s">
        <v>45</v>
      </c>
      <c r="F30" s="27">
        <v>36050</v>
      </c>
      <c r="G30" s="18" t="s">
        <v>48</v>
      </c>
      <c r="H30" s="13" t="s">
        <v>93</v>
      </c>
      <c r="I30" s="15"/>
      <c r="J30" s="12"/>
      <c r="K30" s="9"/>
      <c r="L30" s="73">
        <v>43.89</v>
      </c>
      <c r="M30" s="21">
        <f>L30</f>
        <v>43.89</v>
      </c>
      <c r="N30" s="28">
        <f t="shared" si="3"/>
        <v>2.1799999999999997</v>
      </c>
      <c r="O30" s="97"/>
      <c r="P30" s="6" t="s">
        <v>68</v>
      </c>
      <c r="Q30" s="5"/>
      <c r="R30" s="20"/>
      <c r="S30" s="20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3.5" customHeight="1">
      <c r="A31" s="6">
        <v>4</v>
      </c>
      <c r="B31" s="7">
        <v>23</v>
      </c>
      <c r="C31" s="7" t="s">
        <v>47</v>
      </c>
      <c r="D31" s="17" t="s">
        <v>65</v>
      </c>
      <c r="E31" s="18" t="s">
        <v>45</v>
      </c>
      <c r="F31" s="27" t="s">
        <v>66</v>
      </c>
      <c r="G31" s="18" t="s">
        <v>48</v>
      </c>
      <c r="H31" s="13" t="s">
        <v>60</v>
      </c>
      <c r="I31" s="15" t="s">
        <v>117</v>
      </c>
      <c r="J31" s="12"/>
      <c r="K31" s="8"/>
      <c r="L31" s="73">
        <v>45.21</v>
      </c>
      <c r="M31" s="21">
        <f>L31</f>
        <v>45.21</v>
      </c>
      <c r="N31" s="28">
        <f t="shared" si="3"/>
        <v>3.5</v>
      </c>
      <c r="O31" s="97"/>
      <c r="P31" s="6" t="str">
        <f aca="true" t="shared" si="4" ref="P31:P36">IF(L31&lt;=44.1,"КМС",IF(L31&lt;=46.9,"I разр.",IF(L31&lt;=49.7,"II разр.",IF(L31&lt;=53.2,"III разр.",IF(L31&lt;=57.4,"I юн.",IF(L31&lt;=63,"II юн.",IF(L31&lt;=70,"III юн.","")))))))</f>
        <v>I разр.</v>
      </c>
      <c r="Q31" s="5"/>
      <c r="R31" s="20"/>
      <c r="S31" s="20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3.5" customHeight="1">
      <c r="A32" s="6">
        <v>5</v>
      </c>
      <c r="B32" s="7">
        <v>24</v>
      </c>
      <c r="C32" s="7" t="s">
        <v>47</v>
      </c>
      <c r="D32" s="17" t="s">
        <v>50</v>
      </c>
      <c r="E32" s="18" t="s">
        <v>45</v>
      </c>
      <c r="F32" s="27" t="s">
        <v>51</v>
      </c>
      <c r="G32" s="18" t="s">
        <v>68</v>
      </c>
      <c r="H32" s="13" t="s">
        <v>49</v>
      </c>
      <c r="I32" s="15" t="s">
        <v>52</v>
      </c>
      <c r="J32" s="12"/>
      <c r="K32" s="8"/>
      <c r="L32" s="73">
        <v>45.63</v>
      </c>
      <c r="M32" s="21"/>
      <c r="N32" s="28">
        <f t="shared" si="3"/>
        <v>3.9200000000000017</v>
      </c>
      <c r="O32" s="97"/>
      <c r="P32" s="6" t="str">
        <f t="shared" si="4"/>
        <v>I разр.</v>
      </c>
      <c r="Q32" s="5"/>
      <c r="R32" s="20"/>
      <c r="S32" s="20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3.5" customHeight="1">
      <c r="A33" s="6">
        <v>6</v>
      </c>
      <c r="B33" s="7">
        <v>20</v>
      </c>
      <c r="C33" s="7" t="s">
        <v>44</v>
      </c>
      <c r="D33" s="17" t="s">
        <v>120</v>
      </c>
      <c r="E33" s="18" t="s">
        <v>45</v>
      </c>
      <c r="F33" s="27">
        <v>36178</v>
      </c>
      <c r="G33" s="18" t="s">
        <v>46</v>
      </c>
      <c r="H33" s="13" t="s">
        <v>97</v>
      </c>
      <c r="I33" s="15" t="s">
        <v>98</v>
      </c>
      <c r="J33" s="12"/>
      <c r="K33" s="9"/>
      <c r="L33" s="73">
        <v>45.86</v>
      </c>
      <c r="M33" s="21">
        <f>L33</f>
        <v>45.86</v>
      </c>
      <c r="N33" s="28">
        <f t="shared" si="3"/>
        <v>4.149999999999999</v>
      </c>
      <c r="O33" s="97"/>
      <c r="P33" s="6" t="str">
        <f t="shared" si="4"/>
        <v>I разр.</v>
      </c>
      <c r="Q33" s="5"/>
      <c r="R33" s="20"/>
      <c r="S33" s="20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13.5" customHeight="1">
      <c r="A34" s="6">
        <v>7</v>
      </c>
      <c r="B34" s="7">
        <v>19</v>
      </c>
      <c r="C34" s="7" t="s">
        <v>47</v>
      </c>
      <c r="D34" s="17" t="s">
        <v>119</v>
      </c>
      <c r="E34" s="18" t="s">
        <v>45</v>
      </c>
      <c r="F34" s="27">
        <v>36178</v>
      </c>
      <c r="G34" s="18" t="s">
        <v>56</v>
      </c>
      <c r="H34" s="13" t="s">
        <v>97</v>
      </c>
      <c r="I34" s="15" t="s">
        <v>98</v>
      </c>
      <c r="J34" s="12"/>
      <c r="K34" s="8"/>
      <c r="L34" s="73">
        <v>47.31</v>
      </c>
      <c r="M34" s="21">
        <f>L34</f>
        <v>47.31</v>
      </c>
      <c r="N34" s="28">
        <f t="shared" si="3"/>
        <v>5.600000000000001</v>
      </c>
      <c r="O34" s="97"/>
      <c r="P34" s="6" t="str">
        <f t="shared" si="4"/>
        <v>II разр.</v>
      </c>
      <c r="Q34" s="5"/>
      <c r="R34" s="20"/>
      <c r="S34" s="20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spans="1:32" ht="13.5" customHeight="1">
      <c r="A35" s="6">
        <v>8</v>
      </c>
      <c r="B35" s="7">
        <v>22</v>
      </c>
      <c r="C35" s="7" t="s">
        <v>44</v>
      </c>
      <c r="D35" s="17" t="s">
        <v>58</v>
      </c>
      <c r="E35" s="18" t="s">
        <v>45</v>
      </c>
      <c r="F35" s="27" t="s">
        <v>59</v>
      </c>
      <c r="G35" s="18" t="s">
        <v>46</v>
      </c>
      <c r="H35" s="13" t="s">
        <v>60</v>
      </c>
      <c r="I35" s="15" t="s">
        <v>117</v>
      </c>
      <c r="J35" s="12"/>
      <c r="K35" s="9"/>
      <c r="L35" s="73">
        <v>47.91</v>
      </c>
      <c r="M35" s="21">
        <f>L35</f>
        <v>47.91</v>
      </c>
      <c r="N35" s="28">
        <f t="shared" si="3"/>
        <v>6.199999999999996</v>
      </c>
      <c r="O35" s="97"/>
      <c r="P35" s="6" t="str">
        <f t="shared" si="4"/>
        <v>II разр.</v>
      </c>
      <c r="Q35" s="5"/>
      <c r="R35" s="20"/>
      <c r="S35" s="20"/>
      <c r="T35" s="4"/>
      <c r="U35" s="4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</row>
    <row r="36" spans="1:32" ht="13.5" customHeight="1" thickBot="1">
      <c r="A36" s="32">
        <v>9</v>
      </c>
      <c r="B36" s="33">
        <v>25</v>
      </c>
      <c r="C36" s="33" t="s">
        <v>44</v>
      </c>
      <c r="D36" s="34" t="s">
        <v>118</v>
      </c>
      <c r="E36" s="36" t="s">
        <v>45</v>
      </c>
      <c r="F36" s="35">
        <v>36183</v>
      </c>
      <c r="G36" s="36" t="s">
        <v>56</v>
      </c>
      <c r="H36" s="37" t="s">
        <v>54</v>
      </c>
      <c r="I36" s="38" t="s">
        <v>62</v>
      </c>
      <c r="J36" s="39"/>
      <c r="K36" s="67"/>
      <c r="L36" s="111">
        <v>48.78</v>
      </c>
      <c r="M36" s="40">
        <f>L36</f>
        <v>48.78</v>
      </c>
      <c r="N36" s="58">
        <f t="shared" si="3"/>
        <v>7.07</v>
      </c>
      <c r="O36" s="112"/>
      <c r="P36" s="32" t="str">
        <f t="shared" si="4"/>
        <v>II разр.</v>
      </c>
      <c r="Q36" s="5"/>
      <c r="R36" s="20"/>
      <c r="S36" s="20"/>
      <c r="T36" s="4"/>
      <c r="U36" s="4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</row>
    <row r="37" spans="1:32" ht="14.25" customHeight="1" thickTop="1">
      <c r="A37" s="6"/>
      <c r="B37" s="7"/>
      <c r="C37" s="7"/>
      <c r="D37" s="17"/>
      <c r="E37" s="18"/>
      <c r="F37" s="27"/>
      <c r="G37" s="18"/>
      <c r="H37" s="13"/>
      <c r="I37" s="15"/>
      <c r="J37" s="12"/>
      <c r="K37" s="9"/>
      <c r="L37" s="73"/>
      <c r="M37" s="21"/>
      <c r="N37" s="28"/>
      <c r="O37" s="97"/>
      <c r="P37" s="6"/>
      <c r="Q37" s="5"/>
      <c r="R37" s="20"/>
      <c r="S37" s="20"/>
      <c r="T37" s="4"/>
      <c r="U37" s="4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</row>
    <row r="38" spans="2:32" ht="21" customHeight="1">
      <c r="B38" s="16"/>
      <c r="C38" s="140" t="s">
        <v>144</v>
      </c>
      <c r="D38" s="140"/>
      <c r="E38" s="140"/>
      <c r="F38" s="140"/>
      <c r="G38" s="140"/>
      <c r="H38" s="140"/>
      <c r="I38" s="140"/>
      <c r="J38" s="140"/>
      <c r="K38" s="16"/>
      <c r="L38" s="19" t="s">
        <v>10</v>
      </c>
      <c r="M38" s="16"/>
      <c r="N38" s="16"/>
      <c r="O38" s="16"/>
      <c r="P38" s="16"/>
      <c r="Q38" s="5"/>
      <c r="R38" s="1">
        <v>41.5</v>
      </c>
      <c r="S38" s="1">
        <v>38.7</v>
      </c>
      <c r="T38" s="4"/>
      <c r="U38" s="4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</row>
    <row r="39" spans="1:32" ht="16.5" customHeight="1" thickBot="1">
      <c r="A39" s="2" t="s">
        <v>4</v>
      </c>
      <c r="B39" s="2" t="s">
        <v>0</v>
      </c>
      <c r="C39" s="10" t="s">
        <v>6</v>
      </c>
      <c r="D39" s="2" t="s">
        <v>2</v>
      </c>
      <c r="E39" s="109" t="s">
        <v>37</v>
      </c>
      <c r="F39" s="2" t="s">
        <v>1</v>
      </c>
      <c r="G39" s="2" t="s">
        <v>1</v>
      </c>
      <c r="H39" s="2" t="s">
        <v>39</v>
      </c>
      <c r="I39" s="2" t="s">
        <v>39</v>
      </c>
      <c r="J39" s="2" t="s">
        <v>7</v>
      </c>
      <c r="K39" s="2"/>
      <c r="L39" s="2" t="s">
        <v>3</v>
      </c>
      <c r="M39" s="11" t="s">
        <v>8</v>
      </c>
      <c r="N39" s="11" t="s">
        <v>11</v>
      </c>
      <c r="O39" s="2" t="s">
        <v>8</v>
      </c>
      <c r="P39" s="2" t="s">
        <v>5</v>
      </c>
      <c r="Q39" s="5"/>
      <c r="R39" s="20"/>
      <c r="S39" s="20"/>
      <c r="T39" s="4"/>
      <c r="U39" s="4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</row>
    <row r="40" spans="1:32" ht="13.5" customHeight="1" thickTop="1">
      <c r="A40" s="6">
        <v>1</v>
      </c>
      <c r="B40" s="7">
        <v>26</v>
      </c>
      <c r="C40" s="7" t="s">
        <v>44</v>
      </c>
      <c r="D40" s="17" t="s">
        <v>132</v>
      </c>
      <c r="E40" s="18" t="s">
        <v>124</v>
      </c>
      <c r="F40" s="27">
        <v>35335</v>
      </c>
      <c r="G40" s="18" t="s">
        <v>48</v>
      </c>
      <c r="H40" s="13" t="s">
        <v>54</v>
      </c>
      <c r="I40" s="15" t="s">
        <v>57</v>
      </c>
      <c r="J40" s="12"/>
      <c r="K40" s="9"/>
      <c r="L40" s="73">
        <v>40.4</v>
      </c>
      <c r="M40" s="21">
        <f>L40</f>
        <v>40.4</v>
      </c>
      <c r="N40" s="28">
        <f>L40-L$40</f>
        <v>0</v>
      </c>
      <c r="O40" s="97"/>
      <c r="P40" s="6" t="s">
        <v>41</v>
      </c>
      <c r="Q40" s="5"/>
      <c r="R40" s="20"/>
      <c r="S40" s="20"/>
      <c r="T40" s="4"/>
      <c r="U40" s="4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</row>
    <row r="41" spans="1:32" ht="13.5" customHeight="1">
      <c r="A41" s="6">
        <v>2</v>
      </c>
      <c r="B41" s="7">
        <v>32</v>
      </c>
      <c r="C41" s="7" t="s">
        <v>44</v>
      </c>
      <c r="D41" s="17" t="s">
        <v>130</v>
      </c>
      <c r="E41" s="18" t="s">
        <v>124</v>
      </c>
      <c r="F41" s="27">
        <v>34919</v>
      </c>
      <c r="G41" s="18" t="s">
        <v>48</v>
      </c>
      <c r="H41" s="13" t="s">
        <v>49</v>
      </c>
      <c r="I41" s="15"/>
      <c r="J41" s="12"/>
      <c r="K41" s="9"/>
      <c r="L41" s="73">
        <v>43.77</v>
      </c>
      <c r="M41" s="21">
        <f>L41</f>
        <v>43.77</v>
      </c>
      <c r="N41" s="28">
        <f>L41-L$40</f>
        <v>3.3700000000000045</v>
      </c>
      <c r="O41" s="97"/>
      <c r="P41" s="6" t="s">
        <v>68</v>
      </c>
      <c r="Q41" s="5"/>
      <c r="R41" s="20"/>
      <c r="S41" s="20"/>
      <c r="T41" s="4"/>
      <c r="U41" s="4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</row>
    <row r="42" spans="1:32" ht="13.5" customHeight="1">
      <c r="A42" s="6">
        <v>3</v>
      </c>
      <c r="B42" s="7">
        <v>27</v>
      </c>
      <c r="C42" s="7" t="s">
        <v>47</v>
      </c>
      <c r="D42" s="17" t="s">
        <v>127</v>
      </c>
      <c r="E42" s="18" t="s">
        <v>124</v>
      </c>
      <c r="F42" s="27">
        <v>35141</v>
      </c>
      <c r="G42" s="18" t="s">
        <v>48</v>
      </c>
      <c r="H42" s="13" t="s">
        <v>93</v>
      </c>
      <c r="I42" s="15"/>
      <c r="J42" s="12"/>
      <c r="K42" s="8"/>
      <c r="L42" s="73">
        <v>45.14</v>
      </c>
      <c r="M42" s="21">
        <f>L42</f>
        <v>45.14</v>
      </c>
      <c r="N42" s="28">
        <f>L42-L$40</f>
        <v>4.740000000000002</v>
      </c>
      <c r="O42" s="97"/>
      <c r="P42" s="6" t="str">
        <f>IF(L42&lt;=44.1,"КМС",IF(L42&lt;=46.9,"I разр.",IF(L42&lt;=49.7,"II разр.",IF(L42&lt;=53.2,"III разр.",IF(L42&lt;=57.4,"I юн.",IF(L42&lt;=63,"II юн.",IF(L42&lt;=70,"III юн.","")))))))</f>
        <v>I разр.</v>
      </c>
      <c r="Q42" s="5"/>
      <c r="R42" s="20"/>
      <c r="S42" s="20"/>
      <c r="T42" s="4"/>
      <c r="U42" s="4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</row>
    <row r="43" spans="1:32" ht="13.5" customHeight="1" thickBot="1">
      <c r="A43" s="32">
        <v>4</v>
      </c>
      <c r="B43" s="33">
        <v>30</v>
      </c>
      <c r="C43" s="33" t="s">
        <v>44</v>
      </c>
      <c r="D43" s="34" t="s">
        <v>123</v>
      </c>
      <c r="E43" s="36" t="s">
        <v>124</v>
      </c>
      <c r="F43" s="35">
        <v>35526</v>
      </c>
      <c r="G43" s="36" t="s">
        <v>68</v>
      </c>
      <c r="H43" s="37" t="s">
        <v>125</v>
      </c>
      <c r="I43" s="38" t="s">
        <v>126</v>
      </c>
      <c r="J43" s="39"/>
      <c r="K43" s="67"/>
      <c r="L43" s="111">
        <v>49.63</v>
      </c>
      <c r="M43" s="40">
        <f>L43</f>
        <v>49.63</v>
      </c>
      <c r="N43" s="58">
        <f>L43-L$40</f>
        <v>9.230000000000004</v>
      </c>
      <c r="O43" s="112"/>
      <c r="P43" s="32" t="str">
        <f>IF(L43&lt;=44.1,"КМС",IF(L43&lt;=46.9,"I разр.",IF(L43&lt;=49.7,"II разр.",IF(L43&lt;=53.2,"III разр.",IF(L43&lt;=57.4,"I юн.",IF(L43&lt;=63,"II юн.",IF(L43&lt;=70,"III юн.","")))))))</f>
        <v>II разр.</v>
      </c>
      <c r="Q43" s="5"/>
      <c r="R43" s="20"/>
      <c r="S43" s="20"/>
      <c r="T43" s="4"/>
      <c r="U43" s="4"/>
      <c r="V43" s="4"/>
      <c r="W43" s="4"/>
      <c r="X43" s="7"/>
      <c r="Y43" s="4"/>
      <c r="Z43" s="4"/>
      <c r="AA43" s="4"/>
      <c r="AB43" s="4"/>
      <c r="AC43" s="4"/>
      <c r="AD43" s="4"/>
      <c r="AE43" s="4"/>
      <c r="AF43" s="4"/>
    </row>
    <row r="44" spans="1:32" ht="8.25" customHeight="1" thickTop="1">
      <c r="A44" s="6"/>
      <c r="B44" s="7"/>
      <c r="C44" s="7"/>
      <c r="D44" s="17"/>
      <c r="E44" s="18"/>
      <c r="F44" s="27"/>
      <c r="G44" s="18"/>
      <c r="H44" s="13"/>
      <c r="I44" s="15"/>
      <c r="J44" s="12"/>
      <c r="K44" s="9"/>
      <c r="L44" s="73"/>
      <c r="M44" s="21"/>
      <c r="N44" s="28"/>
      <c r="O44" s="97"/>
      <c r="P44" s="6"/>
      <c r="Q44" s="5"/>
      <c r="R44" s="20"/>
      <c r="S44" s="20"/>
      <c r="T44" s="4"/>
      <c r="U44" s="4"/>
      <c r="V44" s="4"/>
      <c r="W44" s="4"/>
      <c r="X44" s="7"/>
      <c r="Y44" s="4"/>
      <c r="Z44" s="4"/>
      <c r="AA44" s="4"/>
      <c r="AB44" s="4"/>
      <c r="AC44" s="4"/>
      <c r="AD44" s="4"/>
      <c r="AE44" s="4"/>
      <c r="AF44" s="4"/>
    </row>
    <row r="45" spans="2:32" ht="23.25" customHeight="1">
      <c r="B45" s="16"/>
      <c r="C45" s="140" t="s">
        <v>145</v>
      </c>
      <c r="D45" s="140"/>
      <c r="E45" s="140"/>
      <c r="F45" s="140"/>
      <c r="G45" s="140"/>
      <c r="H45" s="140"/>
      <c r="I45" s="140"/>
      <c r="J45" s="140"/>
      <c r="K45" s="16"/>
      <c r="L45" s="19" t="s">
        <v>10</v>
      </c>
      <c r="M45" s="16"/>
      <c r="N45" s="16"/>
      <c r="O45" s="16"/>
      <c r="P45" s="16"/>
      <c r="Q45" s="5"/>
      <c r="R45" s="1">
        <v>41.5</v>
      </c>
      <c r="S45" s="1">
        <v>38.7</v>
      </c>
      <c r="T45" s="4"/>
      <c r="U45" s="4"/>
      <c r="V45" s="4"/>
      <c r="W45" s="4"/>
      <c r="X45" s="7"/>
      <c r="Y45" s="4"/>
      <c r="Z45" s="4"/>
      <c r="AA45" s="4"/>
      <c r="AB45" s="4"/>
      <c r="AC45" s="4"/>
      <c r="AD45" s="4"/>
      <c r="AE45" s="4"/>
      <c r="AF45" s="4"/>
    </row>
    <row r="46" spans="1:32" ht="13.5" customHeight="1" thickBot="1">
      <c r="A46" s="2" t="s">
        <v>4</v>
      </c>
      <c r="B46" s="2" t="s">
        <v>0</v>
      </c>
      <c r="C46" s="10" t="s">
        <v>6</v>
      </c>
      <c r="D46" s="2" t="s">
        <v>2</v>
      </c>
      <c r="E46" s="109" t="s">
        <v>37</v>
      </c>
      <c r="F46" s="2" t="s">
        <v>1</v>
      </c>
      <c r="G46" s="2" t="s">
        <v>1</v>
      </c>
      <c r="H46" s="2" t="s">
        <v>39</v>
      </c>
      <c r="I46" s="2" t="s">
        <v>39</v>
      </c>
      <c r="J46" s="2" t="s">
        <v>7</v>
      </c>
      <c r="K46" s="2"/>
      <c r="L46" s="2" t="s">
        <v>3</v>
      </c>
      <c r="M46" s="11" t="s">
        <v>8</v>
      </c>
      <c r="N46" s="11" t="s">
        <v>11</v>
      </c>
      <c r="O46" s="2" t="s">
        <v>8</v>
      </c>
      <c r="P46" s="2" t="s">
        <v>5</v>
      </c>
      <c r="Q46" s="5"/>
      <c r="R46" s="20"/>
      <c r="S46" s="20"/>
      <c r="T46" s="4"/>
      <c r="U46" s="4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</row>
    <row r="47" spans="1:32" ht="13.5" customHeight="1" thickTop="1">
      <c r="A47" s="6">
        <v>1</v>
      </c>
      <c r="B47" s="7">
        <v>35</v>
      </c>
      <c r="C47" s="7" t="s">
        <v>47</v>
      </c>
      <c r="D47" s="17" t="s">
        <v>135</v>
      </c>
      <c r="E47" s="18" t="s">
        <v>23</v>
      </c>
      <c r="F47" s="27">
        <v>31795</v>
      </c>
      <c r="G47" s="18" t="s">
        <v>41</v>
      </c>
      <c r="H47" s="13" t="s">
        <v>93</v>
      </c>
      <c r="I47" s="15"/>
      <c r="J47" s="12"/>
      <c r="K47" s="8"/>
      <c r="L47" s="73">
        <v>40.26</v>
      </c>
      <c r="M47" s="21">
        <f>L47</f>
        <v>40.26</v>
      </c>
      <c r="N47" s="28">
        <f>L47-L$47</f>
        <v>0</v>
      </c>
      <c r="O47" s="97"/>
      <c r="P47" s="6" t="s">
        <v>41</v>
      </c>
      <c r="Q47" s="5"/>
      <c r="R47" s="20"/>
      <c r="S47" s="20"/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48" spans="1:32" ht="13.5" customHeight="1">
      <c r="A48" s="6">
        <v>2</v>
      </c>
      <c r="B48" s="7">
        <v>34</v>
      </c>
      <c r="C48" s="7" t="s">
        <v>44</v>
      </c>
      <c r="D48" s="17" t="s">
        <v>134</v>
      </c>
      <c r="E48" s="18" t="s">
        <v>23</v>
      </c>
      <c r="F48" s="27">
        <v>34771</v>
      </c>
      <c r="G48" s="18" t="s">
        <v>41</v>
      </c>
      <c r="H48" s="13" t="s">
        <v>93</v>
      </c>
      <c r="I48" s="15"/>
      <c r="J48" s="12"/>
      <c r="K48" s="9"/>
      <c r="L48" s="73">
        <v>41.75</v>
      </c>
      <c r="M48" s="21">
        <f>L48</f>
        <v>41.75</v>
      </c>
      <c r="N48" s="28">
        <f>L48-L$47</f>
        <v>1.490000000000002</v>
      </c>
      <c r="O48" s="97"/>
      <c r="P48" s="6" t="str">
        <f>IF(L48&lt;=44.1,"КМС",IF(L48&lt;=46.9,"I разр.",IF(L48&lt;=49.7,"II разр.",IF(L48&lt;=53.2,"III разр.",IF(L48&lt;=57.4,"I юн.",IF(L48&lt;=63,"II юн.",IF(L48&lt;=70,"III юн.","")))))))</f>
        <v>КМС</v>
      </c>
      <c r="Q48" s="5"/>
      <c r="R48" s="20"/>
      <c r="S48" s="20"/>
      <c r="T48" s="4"/>
      <c r="U48" s="4"/>
      <c r="V48" s="4"/>
      <c r="W48" s="4"/>
      <c r="X48" s="7"/>
      <c r="Y48" s="4"/>
      <c r="Z48" s="4"/>
      <c r="AA48" s="4"/>
      <c r="AB48" s="4"/>
      <c r="AC48" s="4"/>
      <c r="AD48" s="4"/>
      <c r="AE48" s="4"/>
      <c r="AF48" s="4"/>
    </row>
    <row r="49" spans="1:32" ht="13.5" customHeight="1">
      <c r="A49" s="6">
        <v>3</v>
      </c>
      <c r="B49" s="7">
        <v>33</v>
      </c>
      <c r="C49" s="7" t="s">
        <v>47</v>
      </c>
      <c r="D49" s="17" t="s">
        <v>131</v>
      </c>
      <c r="E49" s="18" t="s">
        <v>23</v>
      </c>
      <c r="F49" s="27">
        <v>34514</v>
      </c>
      <c r="G49" s="18" t="s">
        <v>48</v>
      </c>
      <c r="H49" s="13" t="s">
        <v>93</v>
      </c>
      <c r="I49" s="15"/>
      <c r="J49" s="12"/>
      <c r="K49" s="8"/>
      <c r="L49" s="73">
        <v>42.51</v>
      </c>
      <c r="M49" s="21">
        <f>L49</f>
        <v>42.51</v>
      </c>
      <c r="N49" s="28">
        <f>L49-L$47</f>
        <v>2.25</v>
      </c>
      <c r="O49" s="97"/>
      <c r="P49" s="6" t="str">
        <f>IF(L49&lt;=44.1,"КМС",IF(L49&lt;=46.9,"I разр.",IF(L49&lt;=49.7,"II разр.",IF(L49&lt;=53.2,"III разр.",IF(L49&lt;=57.4,"I юн.",IF(L49&lt;=63,"II юн.",IF(L49&lt;=70,"III юн.","")))))))</f>
        <v>КМС</v>
      </c>
      <c r="Q49" s="5"/>
      <c r="R49" s="20"/>
      <c r="S49" s="20"/>
      <c r="T49" s="4"/>
      <c r="U49" s="4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</row>
    <row r="50" spans="1:32" ht="4.5" customHeight="1" thickBot="1">
      <c r="A50" s="32"/>
      <c r="B50" s="33"/>
      <c r="C50" s="33"/>
      <c r="D50" s="34"/>
      <c r="E50" s="35"/>
      <c r="F50" s="36"/>
      <c r="G50" s="36"/>
      <c r="H50" s="37"/>
      <c r="I50" s="38"/>
      <c r="J50" s="39"/>
      <c r="K50" s="67"/>
      <c r="L50" s="71"/>
      <c r="M50" s="40"/>
      <c r="N50" s="58"/>
      <c r="O50" s="58"/>
      <c r="P50" s="32"/>
      <c r="Q50" s="5"/>
      <c r="R50" s="20"/>
      <c r="S50" s="20"/>
      <c r="T50" s="4"/>
      <c r="U50" s="4"/>
      <c r="V50" s="4"/>
      <c r="W50" s="4"/>
      <c r="X50" s="7"/>
      <c r="Y50" s="4"/>
      <c r="Z50" s="4"/>
      <c r="AA50" s="4"/>
      <c r="AB50" s="4"/>
      <c r="AC50" s="4"/>
      <c r="AD50" s="4"/>
      <c r="AE50" s="4"/>
      <c r="AF50" s="4"/>
    </row>
    <row r="51" ht="7.5" customHeight="1" thickTop="1"/>
    <row r="52" spans="2:16" ht="13.5" customHeight="1">
      <c r="B52" s="74" t="s">
        <v>138</v>
      </c>
      <c r="D52" s="75"/>
      <c r="E52" s="75"/>
      <c r="F52" s="75"/>
      <c r="G52" s="76"/>
      <c r="H52" s="76"/>
      <c r="L52" s="76" t="s">
        <v>40</v>
      </c>
      <c r="P52" s="78"/>
    </row>
    <row r="53" spans="2:16" ht="13.5" customHeight="1">
      <c r="B53" s="74" t="s">
        <v>141</v>
      </c>
      <c r="D53" s="79"/>
      <c r="E53" s="80"/>
      <c r="F53" s="81"/>
      <c r="G53" s="76"/>
      <c r="H53" s="76"/>
      <c r="I53" s="13"/>
      <c r="L53" s="76" t="s">
        <v>140</v>
      </c>
      <c r="P53" s="78"/>
    </row>
    <row r="54" spans="1:38" ht="13.5" customHeight="1">
      <c r="A54" s="6"/>
      <c r="G54" s="76"/>
      <c r="H54" s="76"/>
      <c r="L54" s="76" t="s">
        <v>139</v>
      </c>
      <c r="O54" s="28"/>
      <c r="P54" s="6"/>
      <c r="Q54" s="5"/>
      <c r="R54" s="20"/>
      <c r="S54" s="20"/>
      <c r="V54" s="4"/>
      <c r="W54" s="4"/>
      <c r="X54" s="7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6.5" customHeight="1">
      <c r="A55" s="6"/>
      <c r="B55" s="7"/>
      <c r="C55" s="7"/>
      <c r="D55" s="17"/>
      <c r="E55" s="27"/>
      <c r="F55" s="18"/>
      <c r="G55" s="18"/>
      <c r="H55" s="13"/>
      <c r="I55" s="12"/>
      <c r="J55" s="12"/>
      <c r="K55" s="8"/>
      <c r="L55" s="77"/>
      <c r="M55" s="31"/>
      <c r="N55" s="28"/>
      <c r="O55" s="28"/>
      <c r="P55" s="6"/>
      <c r="Q55" s="5"/>
      <c r="R55" s="20"/>
      <c r="S55" s="20"/>
      <c r="V55" s="4"/>
      <c r="W55" s="4"/>
      <c r="X55" s="7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6.5" customHeight="1">
      <c r="A56" s="6"/>
      <c r="B56" s="7"/>
      <c r="C56" s="7"/>
      <c r="D56" s="17"/>
      <c r="E56" s="27"/>
      <c r="F56" s="18"/>
      <c r="G56" s="18"/>
      <c r="H56" s="13"/>
      <c r="I56" s="12"/>
      <c r="J56" s="12"/>
      <c r="K56" s="8"/>
      <c r="L56" s="77"/>
      <c r="M56" s="31"/>
      <c r="N56" s="28"/>
      <c r="O56" s="28"/>
      <c r="P56" s="6"/>
      <c r="Q56" s="5"/>
      <c r="R56" s="20"/>
      <c r="S56" s="20"/>
      <c r="V56" s="4"/>
      <c r="W56" s="4"/>
      <c r="X56" s="7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</sheetData>
  <sheetProtection/>
  <mergeCells count="9">
    <mergeCell ref="C26:J26"/>
    <mergeCell ref="C38:J38"/>
    <mergeCell ref="C45:J45"/>
    <mergeCell ref="A1:P1"/>
    <mergeCell ref="C6:J6"/>
    <mergeCell ref="A2:P2"/>
    <mergeCell ref="A3:P3"/>
    <mergeCell ref="A4:D4"/>
    <mergeCell ref="J4:P4"/>
  </mergeCells>
  <printOptions/>
  <pageMargins left="0.1968503937007874" right="0.1968503937007874" top="0.1968503937007874" bottom="0.1968503937007874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Roman,полужирный"М.В.Баканов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1:AL29"/>
  <sheetViews>
    <sheetView view="pageBreakPreview" zoomScale="160" zoomScaleSheetLayoutView="160" zoomScalePageLayoutView="0" workbookViewId="0" topLeftCell="A1">
      <selection activeCell="D99" sqref="D99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5.7109375" style="1" customWidth="1"/>
    <col min="4" max="4" width="26.421875" style="1" customWidth="1"/>
    <col min="5" max="5" width="8.57421875" style="1" customWidth="1"/>
    <col min="6" max="6" width="9.8515625" style="1" hidden="1" customWidth="1"/>
    <col min="7" max="7" width="9.140625" style="1" customWidth="1"/>
    <col min="8" max="8" width="19.57421875" style="1" customWidth="1"/>
    <col min="9" max="9" width="24.28125" style="1" hidden="1" customWidth="1"/>
    <col min="10" max="10" width="14.140625" style="1" hidden="1" customWidth="1"/>
    <col min="11" max="11" width="0.71875" style="1" hidden="1" customWidth="1"/>
    <col min="12" max="12" width="8.00390625" style="1" customWidth="1"/>
    <col min="13" max="13" width="0.71875" style="1" hidden="1" customWidth="1"/>
    <col min="14" max="14" width="7.00390625" style="1" customWidth="1"/>
    <col min="15" max="15" width="6.421875" style="1" hidden="1" customWidth="1"/>
    <col min="16" max="16" width="7.8515625" style="1" customWidth="1"/>
    <col min="17" max="17" width="4.140625" style="1" customWidth="1"/>
    <col min="18" max="18" width="7.2812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3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33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6" customHeight="1" thickBot="1">
      <c r="A4" s="144" t="s">
        <v>20</v>
      </c>
      <c r="B4" s="144"/>
      <c r="C4" s="144"/>
      <c r="D4" s="144"/>
      <c r="E4" s="110"/>
      <c r="F4" s="110"/>
      <c r="G4" s="110"/>
      <c r="H4" s="110"/>
      <c r="I4" s="110"/>
      <c r="J4" s="145" t="str">
        <f>D_d1</f>
        <v>28 марта 2015 г.</v>
      </c>
      <c r="K4" s="146"/>
      <c r="L4" s="146"/>
      <c r="M4" s="146"/>
      <c r="N4" s="146"/>
      <c r="O4" s="146"/>
      <c r="P4" s="146"/>
    </row>
    <row r="5" spans="1:16" ht="21.75" customHeight="1" thickTop="1">
      <c r="A5" s="124"/>
      <c r="B5" s="124"/>
      <c r="C5" s="124"/>
      <c r="D5" s="124"/>
      <c r="E5" s="125"/>
      <c r="F5" s="125"/>
      <c r="G5" s="125"/>
      <c r="H5" s="125"/>
      <c r="I5" s="125"/>
      <c r="J5" s="126"/>
      <c r="K5" s="127"/>
      <c r="L5" s="127"/>
      <c r="M5" s="127"/>
      <c r="N5" s="127"/>
      <c r="O5" s="127"/>
      <c r="P5" s="127"/>
    </row>
    <row r="6" spans="2:38" ht="32.25" customHeight="1">
      <c r="B6" s="16"/>
      <c r="C6" s="152" t="s">
        <v>239</v>
      </c>
      <c r="D6" s="152"/>
      <c r="E6" s="152"/>
      <c r="F6" s="152"/>
      <c r="G6" s="152"/>
      <c r="H6" s="152"/>
      <c r="I6" s="152"/>
      <c r="J6" s="152"/>
      <c r="K6" s="16"/>
      <c r="L6" s="19" t="str">
        <f>const!C12</f>
        <v>3000 метров</v>
      </c>
      <c r="M6" s="16"/>
      <c r="N6" s="16"/>
      <c r="O6" s="16"/>
      <c r="P6" s="16"/>
      <c r="Q6" s="3"/>
      <c r="R6" s="4" t="s">
        <v>31</v>
      </c>
      <c r="S6" s="4" t="s">
        <v>32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/>
      <c r="N7" s="11" t="s">
        <v>11</v>
      </c>
      <c r="O7" s="2" t="s">
        <v>8</v>
      </c>
      <c r="P7" s="2" t="s">
        <v>5</v>
      </c>
      <c r="Q7" s="3"/>
      <c r="R7" s="20"/>
      <c r="S7" s="20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customHeight="1" thickTop="1">
      <c r="A8" s="26">
        <v>1</v>
      </c>
      <c r="B8" s="47">
        <v>77</v>
      </c>
      <c r="C8" s="47" t="s">
        <v>44</v>
      </c>
      <c r="D8" s="49" t="s">
        <v>261</v>
      </c>
      <c r="E8" s="47" t="s">
        <v>45</v>
      </c>
      <c r="F8" s="50"/>
      <c r="G8" s="47" t="s">
        <v>48</v>
      </c>
      <c r="H8" s="48" t="s">
        <v>262</v>
      </c>
      <c r="I8" s="48"/>
      <c r="J8" s="66"/>
      <c r="K8" s="48"/>
      <c r="L8" s="52">
        <f>(Q8*60+R8)/86400</f>
        <v>0.0030310185185185184</v>
      </c>
      <c r="M8" s="51"/>
      <c r="N8" s="53">
        <f>(L8-L$8)*86400</f>
        <v>0</v>
      </c>
      <c r="O8" s="97"/>
      <c r="P8" s="6" t="str">
        <f>IF(L8&lt;=269/86400,"КМС",IF(L8&lt;=288/86400,"I разр.",IF(L8&lt;=309.8/86400,"II разр.",IF(L8&lt;=336.8/86400,"III разр.",IF(L8&lt;=369.2/86400,"I юн.",IF(L8&lt;=412.4/86400,"II юн.",IF(L8&lt;=466.4/86400,"III юн.","")))))))</f>
        <v>КМС</v>
      </c>
      <c r="Q8" s="3">
        <v>4</v>
      </c>
      <c r="R8" s="20">
        <v>21.88</v>
      </c>
      <c r="S8" s="20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>
      <c r="A9" s="6">
        <v>2</v>
      </c>
      <c r="B9" s="7">
        <v>79</v>
      </c>
      <c r="C9" s="7" t="s">
        <v>47</v>
      </c>
      <c r="D9" s="15" t="s">
        <v>194</v>
      </c>
      <c r="E9" s="24" t="s">
        <v>45</v>
      </c>
      <c r="F9" s="24">
        <v>36207</v>
      </c>
      <c r="G9" s="7" t="s">
        <v>48</v>
      </c>
      <c r="H9" s="12" t="s">
        <v>125</v>
      </c>
      <c r="I9" s="12" t="s">
        <v>126</v>
      </c>
      <c r="J9" s="13"/>
      <c r="K9" s="59"/>
      <c r="L9" s="55">
        <f>(Q9*60+R9)/86400</f>
        <v>0.003186111111111111</v>
      </c>
      <c r="M9" s="31"/>
      <c r="N9" s="28">
        <f>(L9-L$8)*86400</f>
        <v>13.399999999999993</v>
      </c>
      <c r="O9" s="97"/>
      <c r="P9" s="6" t="str">
        <f>IF(L9&lt;=269/86400,"КМС",IF(L9&lt;=288/86400,"I разр.",IF(L9&lt;=309.8/86400,"II разр.",IF(L9&lt;=336.8/86400,"III разр.",IF(L9&lt;=369.2/86400,"I юн.",IF(L9&lt;=412.4/86400,"II юн.",IF(L9&lt;=466.4/86400,"III юн.","")))))))</f>
        <v>I разр.</v>
      </c>
      <c r="Q9" s="3">
        <v>4</v>
      </c>
      <c r="R9" s="20">
        <v>35.28</v>
      </c>
      <c r="S9" s="20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" customHeight="1" thickBot="1">
      <c r="A10" s="32">
        <v>3</v>
      </c>
      <c r="B10" s="33">
        <v>78</v>
      </c>
      <c r="C10" s="33" t="s">
        <v>44</v>
      </c>
      <c r="D10" s="38" t="s">
        <v>263</v>
      </c>
      <c r="E10" s="62" t="s">
        <v>45</v>
      </c>
      <c r="F10" s="62">
        <v>36186</v>
      </c>
      <c r="G10" s="33" t="s">
        <v>48</v>
      </c>
      <c r="H10" s="39" t="s">
        <v>147</v>
      </c>
      <c r="I10" s="39" t="s">
        <v>148</v>
      </c>
      <c r="J10" s="37"/>
      <c r="K10" s="39"/>
      <c r="L10" s="64">
        <f>(Q10*60+R10)/86400</f>
        <v>0.003239583333333333</v>
      </c>
      <c r="M10" s="65"/>
      <c r="N10" s="58">
        <f>(L10-L$8)*86400</f>
        <v>18.019999999999985</v>
      </c>
      <c r="O10" s="112"/>
      <c r="P10" s="32" t="str">
        <f>IF(L10&lt;=269/86400,"КМС",IF(L10&lt;=288/86400,"I разр.",IF(L10&lt;=309.8/86400,"II разр.",IF(L10&lt;=336.8/86400,"III разр.",IF(L10&lt;=369.2/86400,"I юн.",IF(L10&lt;=412.4/86400,"II юн.",IF(L10&lt;=466.4/86400,"III юн.","")))))))</f>
        <v>I разр.</v>
      </c>
      <c r="Q10" s="3">
        <v>4</v>
      </c>
      <c r="R10" s="20">
        <v>39.9</v>
      </c>
      <c r="S10" s="20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45" customHeight="1" thickTop="1">
      <c r="A11" s="6"/>
      <c r="B11" s="7"/>
      <c r="C11" s="7"/>
      <c r="D11" s="15"/>
      <c r="E11" s="7"/>
      <c r="F11" s="24"/>
      <c r="G11" s="7"/>
      <c r="H11" s="12"/>
      <c r="I11" s="12"/>
      <c r="J11" s="13"/>
      <c r="K11" s="12"/>
      <c r="L11" s="55"/>
      <c r="M11" s="31"/>
      <c r="N11" s="28"/>
      <c r="O11" s="97"/>
      <c r="P11" s="6"/>
      <c r="Q11" s="3"/>
      <c r="R11" s="20"/>
      <c r="S11" s="20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2:38" ht="32.25" customHeight="1">
      <c r="B12" s="16"/>
      <c r="C12" s="152" t="s">
        <v>250</v>
      </c>
      <c r="D12" s="152"/>
      <c r="E12" s="152"/>
      <c r="F12" s="152"/>
      <c r="G12" s="152"/>
      <c r="H12" s="152"/>
      <c r="I12" s="152"/>
      <c r="J12" s="152"/>
      <c r="K12" s="16"/>
      <c r="L12" s="19" t="s">
        <v>36</v>
      </c>
      <c r="M12" s="16"/>
      <c r="N12" s="16"/>
      <c r="O12" s="16"/>
      <c r="P12" s="16"/>
      <c r="Q12" s="3"/>
      <c r="R12" s="4" t="s">
        <v>31</v>
      </c>
      <c r="S12" s="4" t="s">
        <v>32</v>
      </c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6.5" customHeight="1" thickBot="1">
      <c r="A13" s="2" t="s">
        <v>4</v>
      </c>
      <c r="B13" s="2" t="s">
        <v>0</v>
      </c>
      <c r="C13" s="10" t="s">
        <v>6</v>
      </c>
      <c r="D13" s="2" t="s">
        <v>2</v>
      </c>
      <c r="E13" s="2" t="s">
        <v>37</v>
      </c>
      <c r="F13" s="2" t="s">
        <v>1</v>
      </c>
      <c r="G13" s="2" t="s">
        <v>1</v>
      </c>
      <c r="H13" s="2" t="s">
        <v>39</v>
      </c>
      <c r="I13" s="2" t="s">
        <v>39</v>
      </c>
      <c r="J13" s="2" t="s">
        <v>7</v>
      </c>
      <c r="K13" s="2"/>
      <c r="L13" s="11" t="s">
        <v>3</v>
      </c>
      <c r="M13" s="11"/>
      <c r="N13" s="11" t="s">
        <v>11</v>
      </c>
      <c r="O13" s="2" t="s">
        <v>8</v>
      </c>
      <c r="P13" s="2" t="s">
        <v>5</v>
      </c>
      <c r="Q13" s="3"/>
      <c r="R13" s="20"/>
      <c r="S13" s="20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 customHeight="1" thickTop="1">
      <c r="A14" s="6">
        <v>1</v>
      </c>
      <c r="B14" s="7">
        <v>104</v>
      </c>
      <c r="C14" s="7" t="s">
        <v>47</v>
      </c>
      <c r="D14" s="15" t="s">
        <v>231</v>
      </c>
      <c r="E14" s="24" t="s">
        <v>22</v>
      </c>
      <c r="F14" s="24">
        <v>31648</v>
      </c>
      <c r="G14" s="7" t="s">
        <v>230</v>
      </c>
      <c r="H14" s="12" t="s">
        <v>93</v>
      </c>
      <c r="I14" s="12"/>
      <c r="J14" s="13"/>
      <c r="K14" s="59"/>
      <c r="L14" s="55">
        <f>(Q14*60+R14)/86400</f>
        <v>0.0026827546296296296</v>
      </c>
      <c r="M14" s="31"/>
      <c r="N14" s="28">
        <f>(L14-L$14)*86400</f>
        <v>0</v>
      </c>
      <c r="O14" s="97"/>
      <c r="P14" s="6" t="s">
        <v>41</v>
      </c>
      <c r="Q14" s="3">
        <v>3</v>
      </c>
      <c r="R14" s="20">
        <v>51.79</v>
      </c>
      <c r="S14" s="20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 customHeight="1">
      <c r="A15" s="6">
        <v>2</v>
      </c>
      <c r="B15" s="7">
        <v>103</v>
      </c>
      <c r="C15" s="7" t="s">
        <v>44</v>
      </c>
      <c r="D15" s="15" t="s">
        <v>218</v>
      </c>
      <c r="E15" s="7" t="s">
        <v>22</v>
      </c>
      <c r="F15" s="24"/>
      <c r="G15" s="7"/>
      <c r="H15" s="12" t="s">
        <v>219</v>
      </c>
      <c r="I15" s="12" t="s">
        <v>53</v>
      </c>
      <c r="J15" s="13"/>
      <c r="K15" s="12"/>
      <c r="L15" s="55">
        <f>(Q15*60+R15)/86400</f>
        <v>0.0031129629629629628</v>
      </c>
      <c r="M15" s="31"/>
      <c r="N15" s="28">
        <f>(L15-L$14)*86400</f>
        <v>37.16999999999999</v>
      </c>
      <c r="O15" s="97"/>
      <c r="P15" s="6" t="s">
        <v>68</v>
      </c>
      <c r="Q15" s="3">
        <v>4</v>
      </c>
      <c r="R15" s="20">
        <v>28.96</v>
      </c>
      <c r="S15" s="20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6" customHeight="1" thickBot="1">
      <c r="A16" s="32"/>
      <c r="B16" s="33"/>
      <c r="C16" s="33"/>
      <c r="D16" s="34"/>
      <c r="E16" s="35"/>
      <c r="F16" s="36"/>
      <c r="G16" s="36"/>
      <c r="H16" s="37"/>
      <c r="I16" s="37"/>
      <c r="J16" s="37"/>
      <c r="K16" s="69"/>
      <c r="L16" s="64"/>
      <c r="M16" s="65"/>
      <c r="N16" s="58"/>
      <c r="O16" s="58"/>
      <c r="P16" s="32"/>
      <c r="Q16" s="3"/>
      <c r="R16" s="20"/>
      <c r="S16" s="20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ht="25.5" customHeight="1" thickTop="1"/>
    <row r="18" spans="2:16" ht="15" customHeight="1">
      <c r="B18" s="74" t="s">
        <v>265</v>
      </c>
      <c r="D18" s="75"/>
      <c r="E18" s="75"/>
      <c r="F18" s="76"/>
      <c r="G18" s="76"/>
      <c r="K18" s="76" t="s">
        <v>40</v>
      </c>
      <c r="L18" s="76" t="s">
        <v>40</v>
      </c>
      <c r="N18" s="78"/>
      <c r="O18" s="78"/>
      <c r="P18" s="78"/>
    </row>
    <row r="19" spans="2:16" ht="15" customHeight="1">
      <c r="B19" s="74" t="s">
        <v>266</v>
      </c>
      <c r="D19" s="79"/>
      <c r="E19" s="81"/>
      <c r="F19" s="76"/>
      <c r="G19" s="76"/>
      <c r="H19" s="13"/>
      <c r="K19" s="76" t="s">
        <v>42</v>
      </c>
      <c r="L19" s="76" t="s">
        <v>256</v>
      </c>
      <c r="N19" s="78"/>
      <c r="O19" s="78"/>
      <c r="P19" s="78"/>
    </row>
    <row r="20" spans="1:16" ht="15" customHeight="1">
      <c r="A20" s="6"/>
      <c r="B20" s="7"/>
      <c r="C20" s="7"/>
      <c r="D20" s="17"/>
      <c r="E20" s="18"/>
      <c r="F20" s="18"/>
      <c r="G20" s="13"/>
      <c r="H20" s="12"/>
      <c r="I20" s="12"/>
      <c r="J20" s="8"/>
      <c r="K20" s="76" t="s">
        <v>43</v>
      </c>
      <c r="L20" s="76" t="s">
        <v>139</v>
      </c>
      <c r="M20" s="28"/>
      <c r="N20" s="6"/>
      <c r="O20" s="6"/>
      <c r="P20" s="6"/>
    </row>
    <row r="29" spans="1:32" ht="17.25" customHeight="1">
      <c r="A29" s="150" t="s">
        <v>236</v>
      </c>
      <c r="B29" s="150"/>
      <c r="C29" s="150"/>
      <c r="D29" s="150"/>
      <c r="E29" s="116"/>
      <c r="F29" s="117"/>
      <c r="G29" s="116"/>
      <c r="H29" s="151" t="s">
        <v>237</v>
      </c>
      <c r="I29" s="151"/>
      <c r="J29" s="151"/>
      <c r="K29" s="151"/>
      <c r="L29" s="151"/>
      <c r="M29" s="151"/>
      <c r="N29" s="151"/>
      <c r="O29" s="97"/>
      <c r="P29" s="6"/>
      <c r="Q29" s="3"/>
      <c r="R29" s="20"/>
      <c r="S29" s="20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</sheetData>
  <sheetProtection/>
  <mergeCells count="9">
    <mergeCell ref="A1:P1"/>
    <mergeCell ref="C12:J12"/>
    <mergeCell ref="A29:D29"/>
    <mergeCell ref="H29:N29"/>
    <mergeCell ref="C6:J6"/>
    <mergeCell ref="A2:P2"/>
    <mergeCell ref="A3:P3"/>
    <mergeCell ref="A4:D4"/>
    <mergeCell ref="J4:P4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AL48"/>
  <sheetViews>
    <sheetView view="pageBreakPreview" zoomScale="160" zoomScaleNormal="115" zoomScaleSheetLayoutView="160" zoomScalePageLayoutView="0" workbookViewId="0" topLeftCell="A1">
      <selection activeCell="D99" sqref="D9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57421875" style="1" customWidth="1"/>
    <col min="5" max="5" width="6.421875" style="1" customWidth="1"/>
    <col min="6" max="6" width="9.8515625" style="1" hidden="1" customWidth="1"/>
    <col min="7" max="7" width="9.57421875" style="1" customWidth="1"/>
    <col min="8" max="8" width="22.28125" style="1" customWidth="1"/>
    <col min="9" max="9" width="27.28125" style="1" hidden="1" customWidth="1"/>
    <col min="10" max="10" width="15.8515625" style="1" hidden="1" customWidth="1"/>
    <col min="11" max="11" width="0.71875" style="1" hidden="1" customWidth="1"/>
    <col min="12" max="12" width="8.7109375" style="1" customWidth="1"/>
    <col min="13" max="13" width="7.421875" style="1" hidden="1" customWidth="1"/>
    <col min="14" max="14" width="7.140625" style="1" customWidth="1"/>
    <col min="15" max="15" width="5.57421875" style="1" hidden="1" customWidth="1"/>
    <col min="16" max="16" width="7.8515625" style="1" customWidth="1"/>
    <col min="17" max="17" width="4.140625" style="1" customWidth="1"/>
    <col min="18" max="18" width="7.5742187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7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4.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35.25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9" customHeight="1" thickBot="1">
      <c r="A4" s="147" t="s">
        <v>20</v>
      </c>
      <c r="B4" s="147"/>
      <c r="C4" s="147"/>
      <c r="D4" s="147"/>
      <c r="E4" s="128"/>
      <c r="F4" s="128"/>
      <c r="G4" s="128"/>
      <c r="H4" s="128"/>
      <c r="I4" s="128"/>
      <c r="J4" s="148" t="str">
        <f>D_d2</f>
        <v>29 марта 2015 г.</v>
      </c>
      <c r="K4" s="149"/>
      <c r="L4" s="149"/>
      <c r="M4" s="149"/>
      <c r="N4" s="149"/>
      <c r="O4" s="149"/>
      <c r="P4" s="149"/>
    </row>
    <row r="5" spans="1:16" ht="9.75" customHeight="1" thickTop="1">
      <c r="A5" s="105"/>
      <c r="B5" s="105"/>
      <c r="C5" s="105"/>
      <c r="D5" s="105"/>
      <c r="E5" s="14"/>
      <c r="F5" s="14"/>
      <c r="G5" s="14"/>
      <c r="H5" s="14"/>
      <c r="I5" s="14"/>
      <c r="J5" s="106"/>
      <c r="K5" s="107"/>
      <c r="L5" s="107"/>
      <c r="M5" s="107"/>
      <c r="N5" s="107"/>
      <c r="O5" s="107"/>
      <c r="P5" s="107"/>
    </row>
    <row r="6" spans="2:38" ht="27.75" customHeight="1">
      <c r="B6" s="16"/>
      <c r="C6" s="140" t="s">
        <v>142</v>
      </c>
      <c r="D6" s="140"/>
      <c r="E6" s="140"/>
      <c r="F6" s="140"/>
      <c r="G6" s="140"/>
      <c r="H6" s="140"/>
      <c r="I6" s="140"/>
      <c r="J6" s="140"/>
      <c r="K6" s="16"/>
      <c r="L6" s="19" t="str">
        <f>const!C12</f>
        <v>3000 метров</v>
      </c>
      <c r="M6" s="16"/>
      <c r="N6" s="16"/>
      <c r="O6" s="16"/>
      <c r="P6" s="16"/>
      <c r="Q6" s="5"/>
      <c r="R6" s="1" t="s">
        <v>29</v>
      </c>
      <c r="S6" s="1" t="s">
        <v>30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273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5"/>
      <c r="R7" s="20"/>
      <c r="S7" s="20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6.5" customHeight="1" thickTop="1">
      <c r="A8" s="26">
        <v>1</v>
      </c>
      <c r="B8" s="7">
        <v>31</v>
      </c>
      <c r="C8" s="7" t="s">
        <v>47</v>
      </c>
      <c r="D8" s="15" t="s">
        <v>129</v>
      </c>
      <c r="E8" s="24" t="s">
        <v>100</v>
      </c>
      <c r="F8" s="24">
        <v>36342</v>
      </c>
      <c r="G8" s="7" t="s">
        <v>48</v>
      </c>
      <c r="H8" s="12" t="s">
        <v>93</v>
      </c>
      <c r="I8" s="12"/>
      <c r="J8" s="48"/>
      <c r="K8" s="129"/>
      <c r="L8" s="52">
        <f aca="true" t="shared" si="0" ref="L8:L17">(Q8*60+R8)/86400</f>
        <v>0.0032509259259259258</v>
      </c>
      <c r="M8" s="51"/>
      <c r="N8" s="28">
        <f>(L8-L$8)*86400</f>
        <v>0</v>
      </c>
      <c r="O8" s="97"/>
      <c r="P8" s="26" t="str">
        <f aca="true" t="shared" si="1" ref="P8:P18">IF(L8&lt;=272.9/86400,"МС",IF(L8&lt;=293.2/86400,"КМС",IF(L8&lt;=314.8/86400,"I разр.",IF(L8&lt;=336.4/86400,"II разр.",IF(L8&lt;=363.4/86400,"III разр.",IF(L8&lt;=395.8/86400,"I юн.",""))))))</f>
        <v>КМС</v>
      </c>
      <c r="Q8" s="5">
        <v>4</v>
      </c>
      <c r="R8" s="20">
        <v>40.88</v>
      </c>
      <c r="S8" s="20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6.5" customHeight="1">
      <c r="A9" s="6">
        <v>2</v>
      </c>
      <c r="B9" s="7">
        <v>3</v>
      </c>
      <c r="C9" s="7" t="s">
        <v>47</v>
      </c>
      <c r="D9" s="15" t="s">
        <v>113</v>
      </c>
      <c r="E9" s="24" t="s">
        <v>100</v>
      </c>
      <c r="F9" s="24" t="s">
        <v>114</v>
      </c>
      <c r="G9" s="7" t="s">
        <v>46</v>
      </c>
      <c r="H9" s="12" t="s">
        <v>64</v>
      </c>
      <c r="I9" s="12" t="s">
        <v>72</v>
      </c>
      <c r="J9" s="12"/>
      <c r="K9" s="8"/>
      <c r="L9" s="55">
        <f t="shared" si="0"/>
        <v>0.00345625</v>
      </c>
      <c r="M9" s="31"/>
      <c r="N9" s="28">
        <f aca="true" t="shared" si="2" ref="N9:N17">(L9-L$8)*86400</f>
        <v>17.740000000000023</v>
      </c>
      <c r="O9" s="97"/>
      <c r="P9" s="6" t="str">
        <f t="shared" si="1"/>
        <v>I разр.</v>
      </c>
      <c r="Q9" s="5">
        <v>4</v>
      </c>
      <c r="R9" s="20">
        <v>58.62</v>
      </c>
      <c r="S9" s="20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6.5" customHeight="1">
      <c r="A10" s="6">
        <v>3</v>
      </c>
      <c r="B10" s="7">
        <v>5</v>
      </c>
      <c r="C10" s="7" t="s">
        <v>44</v>
      </c>
      <c r="D10" s="15" t="s">
        <v>240</v>
      </c>
      <c r="E10" s="7" t="s">
        <v>100</v>
      </c>
      <c r="F10" s="24" t="s">
        <v>241</v>
      </c>
      <c r="G10" s="7" t="s">
        <v>46</v>
      </c>
      <c r="H10" s="12" t="s">
        <v>54</v>
      </c>
      <c r="I10" s="12" t="s">
        <v>62</v>
      </c>
      <c r="J10" s="12"/>
      <c r="K10" s="9"/>
      <c r="L10" s="55">
        <f t="shared" si="0"/>
        <v>0.0035072916666666664</v>
      </c>
      <c r="M10" s="31"/>
      <c r="N10" s="28">
        <f t="shared" si="2"/>
        <v>22.149999999999988</v>
      </c>
      <c r="O10" s="97"/>
      <c r="P10" s="6" t="str">
        <f t="shared" si="1"/>
        <v>I разр.</v>
      </c>
      <c r="Q10" s="5">
        <v>5</v>
      </c>
      <c r="R10" s="20">
        <v>3.03</v>
      </c>
      <c r="S10" s="20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6.5" customHeight="1">
      <c r="A11" s="6">
        <v>4</v>
      </c>
      <c r="B11" s="7">
        <v>8</v>
      </c>
      <c r="C11" s="7" t="s">
        <v>44</v>
      </c>
      <c r="D11" s="15" t="s">
        <v>111</v>
      </c>
      <c r="E11" s="24" t="s">
        <v>100</v>
      </c>
      <c r="F11" s="24">
        <v>36897</v>
      </c>
      <c r="G11" s="7" t="s">
        <v>46</v>
      </c>
      <c r="H11" s="12" t="s">
        <v>97</v>
      </c>
      <c r="I11" s="12" t="s">
        <v>106</v>
      </c>
      <c r="J11" s="12"/>
      <c r="K11" s="9"/>
      <c r="L11" s="55">
        <f t="shared" si="0"/>
        <v>0.003515277777777778</v>
      </c>
      <c r="M11" s="31"/>
      <c r="N11" s="28">
        <f t="shared" si="2"/>
        <v>22.84000000000005</v>
      </c>
      <c r="O11" s="97"/>
      <c r="P11" s="6" t="str">
        <f t="shared" si="1"/>
        <v>I разр.</v>
      </c>
      <c r="Q11" s="5">
        <v>5</v>
      </c>
      <c r="R11" s="20">
        <v>3.72</v>
      </c>
      <c r="S11" s="20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6.5" customHeight="1">
      <c r="A12" s="6">
        <v>5</v>
      </c>
      <c r="B12" s="7">
        <v>7</v>
      </c>
      <c r="C12" s="7" t="s">
        <v>47</v>
      </c>
      <c r="D12" s="15" t="s">
        <v>115</v>
      </c>
      <c r="E12" s="24" t="s">
        <v>100</v>
      </c>
      <c r="F12" s="24">
        <v>36862</v>
      </c>
      <c r="G12" s="7" t="s">
        <v>46</v>
      </c>
      <c r="H12" s="12" t="s">
        <v>97</v>
      </c>
      <c r="I12" s="12" t="s">
        <v>116</v>
      </c>
      <c r="J12" s="12"/>
      <c r="K12" s="8"/>
      <c r="L12" s="55">
        <f t="shared" si="0"/>
        <v>0.003605787037037037</v>
      </c>
      <c r="M12" s="31"/>
      <c r="N12" s="28">
        <f t="shared" si="2"/>
        <v>30.66000000000002</v>
      </c>
      <c r="O12" s="97"/>
      <c r="P12" s="6" t="str">
        <f t="shared" si="1"/>
        <v>I разр.</v>
      </c>
      <c r="Q12" s="5">
        <v>5</v>
      </c>
      <c r="R12" s="20">
        <v>11.54</v>
      </c>
      <c r="S12" s="20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6.5" customHeight="1">
      <c r="A13" s="6">
        <v>6</v>
      </c>
      <c r="B13" s="7">
        <v>10</v>
      </c>
      <c r="C13" s="7" t="s">
        <v>44</v>
      </c>
      <c r="D13" s="15" t="s">
        <v>103</v>
      </c>
      <c r="E13" s="7" t="s">
        <v>100</v>
      </c>
      <c r="F13" s="24">
        <v>36784</v>
      </c>
      <c r="G13" s="7" t="s">
        <v>83</v>
      </c>
      <c r="H13" s="12" t="s">
        <v>97</v>
      </c>
      <c r="I13" s="12" t="s">
        <v>98</v>
      </c>
      <c r="J13" s="12"/>
      <c r="K13" s="9"/>
      <c r="L13" s="55">
        <f t="shared" si="0"/>
        <v>0.00369537037037037</v>
      </c>
      <c r="M13" s="31"/>
      <c r="N13" s="28">
        <f t="shared" si="2"/>
        <v>38.39999999999999</v>
      </c>
      <c r="O13" s="97"/>
      <c r="P13" s="6" t="str">
        <f t="shared" si="1"/>
        <v>II разр.</v>
      </c>
      <c r="Q13" s="5">
        <v>5</v>
      </c>
      <c r="R13" s="20">
        <v>19.28</v>
      </c>
      <c r="S13" s="20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6.5" customHeight="1">
      <c r="A14" s="6">
        <v>7</v>
      </c>
      <c r="B14" s="7">
        <v>11</v>
      </c>
      <c r="C14" s="7" t="s">
        <v>47</v>
      </c>
      <c r="D14" s="15" t="s">
        <v>112</v>
      </c>
      <c r="E14" s="24" t="s">
        <v>100</v>
      </c>
      <c r="F14" s="24">
        <v>36851</v>
      </c>
      <c r="G14" s="7" t="s">
        <v>68</v>
      </c>
      <c r="H14" s="12" t="s">
        <v>97</v>
      </c>
      <c r="I14" s="12" t="s">
        <v>98</v>
      </c>
      <c r="J14" s="12"/>
      <c r="K14" s="8"/>
      <c r="L14" s="55">
        <f t="shared" si="0"/>
        <v>0.003782291666666667</v>
      </c>
      <c r="M14" s="31"/>
      <c r="N14" s="28">
        <f t="shared" si="2"/>
        <v>45.91000000000003</v>
      </c>
      <c r="O14" s="97"/>
      <c r="P14" s="6" t="str">
        <f t="shared" si="1"/>
        <v>II разр.</v>
      </c>
      <c r="Q14" s="5">
        <v>5</v>
      </c>
      <c r="R14" s="20">
        <v>26.79</v>
      </c>
      <c r="S14" s="20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6.5" customHeight="1">
      <c r="A15" s="6">
        <v>8</v>
      </c>
      <c r="B15" s="7">
        <v>2</v>
      </c>
      <c r="C15" s="7" t="s">
        <v>47</v>
      </c>
      <c r="D15" s="15" t="s">
        <v>107</v>
      </c>
      <c r="E15" s="7" t="s">
        <v>100</v>
      </c>
      <c r="F15" s="24" t="s">
        <v>108</v>
      </c>
      <c r="G15" s="7" t="s">
        <v>46</v>
      </c>
      <c r="H15" s="12" t="s">
        <v>64</v>
      </c>
      <c r="I15" s="12" t="s">
        <v>72</v>
      </c>
      <c r="J15" s="12"/>
      <c r="K15" s="9"/>
      <c r="L15" s="55">
        <f t="shared" si="0"/>
        <v>0.0038489583333333336</v>
      </c>
      <c r="M15" s="31"/>
      <c r="N15" s="28">
        <f t="shared" si="2"/>
        <v>51.67000000000004</v>
      </c>
      <c r="O15" s="97"/>
      <c r="P15" s="6" t="str">
        <f t="shared" si="1"/>
        <v>II разр.</v>
      </c>
      <c r="Q15" s="5">
        <v>5</v>
      </c>
      <c r="R15" s="20">
        <v>32.55</v>
      </c>
      <c r="S15" s="20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6.5" customHeight="1">
      <c r="A16" s="6">
        <v>9</v>
      </c>
      <c r="B16" s="7">
        <v>9</v>
      </c>
      <c r="C16" s="7" t="s">
        <v>44</v>
      </c>
      <c r="D16" s="15" t="s">
        <v>105</v>
      </c>
      <c r="E16" s="24" t="s">
        <v>100</v>
      </c>
      <c r="F16" s="24">
        <v>36730</v>
      </c>
      <c r="G16" s="7" t="s">
        <v>83</v>
      </c>
      <c r="H16" s="12" t="s">
        <v>97</v>
      </c>
      <c r="I16" s="12" t="s">
        <v>106</v>
      </c>
      <c r="J16" s="12"/>
      <c r="K16" s="9"/>
      <c r="L16" s="55">
        <f t="shared" si="0"/>
        <v>0.003896064814814815</v>
      </c>
      <c r="M16" s="31"/>
      <c r="N16" s="28">
        <f t="shared" si="2"/>
        <v>55.740000000000016</v>
      </c>
      <c r="O16" s="97"/>
      <c r="P16" s="6" t="str">
        <f t="shared" si="1"/>
        <v>III разр.</v>
      </c>
      <c r="Q16" s="5">
        <v>5</v>
      </c>
      <c r="R16" s="20">
        <v>36.62</v>
      </c>
      <c r="S16" s="20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6.5" customHeight="1">
      <c r="A17" s="6">
        <v>10</v>
      </c>
      <c r="B17" s="7">
        <v>14</v>
      </c>
      <c r="C17" s="7" t="s">
        <v>44</v>
      </c>
      <c r="D17" s="15" t="s">
        <v>95</v>
      </c>
      <c r="E17" s="24" t="s">
        <v>94</v>
      </c>
      <c r="F17" s="24">
        <v>37078</v>
      </c>
      <c r="G17" s="7" t="s">
        <v>46</v>
      </c>
      <c r="H17" s="12" t="s">
        <v>64</v>
      </c>
      <c r="I17" s="12" t="s">
        <v>72</v>
      </c>
      <c r="J17" s="12"/>
      <c r="K17" s="9"/>
      <c r="L17" s="55">
        <f t="shared" si="0"/>
        <v>0.003907870370370371</v>
      </c>
      <c r="M17" s="31"/>
      <c r="N17" s="28">
        <f t="shared" si="2"/>
        <v>56.76000000000003</v>
      </c>
      <c r="O17" s="97"/>
      <c r="P17" s="6" t="str">
        <f t="shared" si="1"/>
        <v>III разр.</v>
      </c>
      <c r="Q17" s="5">
        <v>5</v>
      </c>
      <c r="R17" s="20">
        <v>37.64</v>
      </c>
      <c r="S17" s="20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6.5" customHeight="1" thickBot="1">
      <c r="A18" s="32"/>
      <c r="B18" s="33">
        <v>1</v>
      </c>
      <c r="C18" s="33" t="s">
        <v>47</v>
      </c>
      <c r="D18" s="38" t="s">
        <v>101</v>
      </c>
      <c r="E18" s="62" t="s">
        <v>100</v>
      </c>
      <c r="F18" s="62" t="s">
        <v>102</v>
      </c>
      <c r="G18" s="33" t="s">
        <v>83</v>
      </c>
      <c r="H18" s="39" t="s">
        <v>64</v>
      </c>
      <c r="I18" s="39" t="s">
        <v>72</v>
      </c>
      <c r="J18" s="39"/>
      <c r="K18" s="63"/>
      <c r="L18" s="64" t="s">
        <v>67</v>
      </c>
      <c r="M18" s="65"/>
      <c r="N18" s="58"/>
      <c r="O18" s="112"/>
      <c r="P18" s="32">
        <f t="shared" si="1"/>
      </c>
      <c r="Q18" s="5"/>
      <c r="R18" s="20"/>
      <c r="S18" s="20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0.5" customHeight="1" thickTop="1">
      <c r="A19" s="6"/>
      <c r="B19" s="7"/>
      <c r="C19" s="7"/>
      <c r="D19" s="15"/>
      <c r="E19" s="24"/>
      <c r="F19" s="24"/>
      <c r="G19" s="7"/>
      <c r="H19" s="12"/>
      <c r="I19" s="12"/>
      <c r="J19" s="12"/>
      <c r="K19" s="8"/>
      <c r="L19" s="55"/>
      <c r="M19" s="31"/>
      <c r="N19" s="28"/>
      <c r="O19" s="97"/>
      <c r="P19" s="6"/>
      <c r="Q19" s="5"/>
      <c r="R19" s="20"/>
      <c r="S19" s="20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ht="26.25" customHeight="1">
      <c r="B20" s="16"/>
      <c r="C20" s="140" t="s">
        <v>143</v>
      </c>
      <c r="D20" s="140"/>
      <c r="E20" s="140"/>
      <c r="F20" s="140"/>
      <c r="G20" s="140"/>
      <c r="H20" s="140"/>
      <c r="I20" s="140"/>
      <c r="J20" s="140"/>
      <c r="K20" s="16"/>
      <c r="L20" s="19" t="s">
        <v>36</v>
      </c>
      <c r="M20" s="16"/>
      <c r="N20" s="16"/>
      <c r="O20" s="16"/>
      <c r="P20" s="16"/>
      <c r="Q20" s="5"/>
      <c r="R20" s="1" t="s">
        <v>29</v>
      </c>
      <c r="S20" s="1" t="s">
        <v>30</v>
      </c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7.25" customHeight="1" thickBot="1">
      <c r="A21" s="2" t="s">
        <v>4</v>
      </c>
      <c r="B21" s="2" t="s">
        <v>0</v>
      </c>
      <c r="C21" s="10" t="s">
        <v>6</v>
      </c>
      <c r="D21" s="2" t="s">
        <v>2</v>
      </c>
      <c r="E21" s="2" t="s">
        <v>273</v>
      </c>
      <c r="F21" s="2" t="s">
        <v>1</v>
      </c>
      <c r="G21" s="2" t="s">
        <v>1</v>
      </c>
      <c r="H21" s="2" t="s">
        <v>39</v>
      </c>
      <c r="I21" s="2" t="s">
        <v>39</v>
      </c>
      <c r="J21" s="2" t="s">
        <v>7</v>
      </c>
      <c r="K21" s="2"/>
      <c r="L21" s="11" t="s">
        <v>3</v>
      </c>
      <c r="M21" s="11" t="s">
        <v>8</v>
      </c>
      <c r="N21" s="11" t="s">
        <v>11</v>
      </c>
      <c r="O21" s="2" t="s">
        <v>8</v>
      </c>
      <c r="P21" s="2" t="s">
        <v>5</v>
      </c>
      <c r="Q21" s="5"/>
      <c r="R21" s="20"/>
      <c r="S21" s="20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 customHeight="1" thickTop="1">
      <c r="A22" s="6">
        <v>1</v>
      </c>
      <c r="B22" s="7">
        <v>29</v>
      </c>
      <c r="C22" s="7" t="s">
        <v>44</v>
      </c>
      <c r="D22" s="15" t="s">
        <v>133</v>
      </c>
      <c r="E22" s="7" t="s">
        <v>45</v>
      </c>
      <c r="F22" s="24">
        <v>35886</v>
      </c>
      <c r="G22" s="7" t="s">
        <v>48</v>
      </c>
      <c r="H22" s="12" t="s">
        <v>93</v>
      </c>
      <c r="I22" s="12"/>
      <c r="J22" s="12"/>
      <c r="K22" s="9"/>
      <c r="L22" s="55">
        <f>(Q22*60+R22)/86400</f>
        <v>0.003292824074074074</v>
      </c>
      <c r="M22" s="31"/>
      <c r="N22" s="28">
        <f>(L22-L$22)*86400</f>
        <v>0</v>
      </c>
      <c r="O22" s="97"/>
      <c r="P22" s="6" t="str">
        <f aca="true" t="shared" si="3" ref="P22:P27">IF(L22&lt;=272.9/86400,"МС",IF(L22&lt;=293.2/86400,"КМС",IF(L22&lt;=314.8/86400,"I разр.",IF(L22&lt;=336.4/86400,"II разр.",IF(L22&lt;=363.4/86400,"III разр.",IF(L22&lt;=395.8/86400,"I юн.",""))))))</f>
        <v>КМС</v>
      </c>
      <c r="Q22" s="5">
        <v>4</v>
      </c>
      <c r="R22" s="20">
        <v>44.5</v>
      </c>
      <c r="S22" s="20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 customHeight="1">
      <c r="A23" s="6">
        <v>2</v>
      </c>
      <c r="B23" s="7">
        <v>20</v>
      </c>
      <c r="C23" s="7" t="s">
        <v>44</v>
      </c>
      <c r="D23" s="15" t="s">
        <v>120</v>
      </c>
      <c r="E23" s="24" t="s">
        <v>45</v>
      </c>
      <c r="F23" s="24">
        <v>36178</v>
      </c>
      <c r="G23" s="7" t="s">
        <v>46</v>
      </c>
      <c r="H23" s="12" t="s">
        <v>97</v>
      </c>
      <c r="I23" s="12" t="s">
        <v>98</v>
      </c>
      <c r="J23" s="12"/>
      <c r="K23" s="9"/>
      <c r="L23" s="55">
        <f>(Q23*60+R23)/86400</f>
        <v>0.00346400462962963</v>
      </c>
      <c r="M23" s="31"/>
      <c r="N23" s="28">
        <f>(L23-L$22)*86400</f>
        <v>14.790000000000033</v>
      </c>
      <c r="O23" s="97"/>
      <c r="P23" s="6" t="str">
        <f t="shared" si="3"/>
        <v>I разр.</v>
      </c>
      <c r="Q23" s="5">
        <v>4</v>
      </c>
      <c r="R23" s="20">
        <v>59.29</v>
      </c>
      <c r="S23" s="20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 customHeight="1">
      <c r="A24" s="6">
        <v>3</v>
      </c>
      <c r="B24" s="7">
        <v>21</v>
      </c>
      <c r="C24" s="7" t="s">
        <v>47</v>
      </c>
      <c r="D24" s="15" t="s">
        <v>121</v>
      </c>
      <c r="E24" s="24" t="s">
        <v>45</v>
      </c>
      <c r="F24" s="24">
        <v>35615</v>
      </c>
      <c r="G24" s="7" t="s">
        <v>48</v>
      </c>
      <c r="H24" s="12" t="s">
        <v>97</v>
      </c>
      <c r="I24" s="12" t="s">
        <v>122</v>
      </c>
      <c r="J24" s="12"/>
      <c r="K24" s="8"/>
      <c r="L24" s="55">
        <f>(Q24*60+R24)/86400</f>
        <v>0.003469791666666667</v>
      </c>
      <c r="M24" s="31"/>
      <c r="N24" s="28">
        <f>(L24-L$22)*86400</f>
        <v>15.290000000000049</v>
      </c>
      <c r="O24" s="97"/>
      <c r="P24" s="6" t="str">
        <f t="shared" si="3"/>
        <v>I разр.</v>
      </c>
      <c r="Q24" s="5">
        <v>4</v>
      </c>
      <c r="R24" s="20">
        <v>59.79</v>
      </c>
      <c r="S24" s="20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" customHeight="1">
      <c r="A25" s="6">
        <v>4</v>
      </c>
      <c r="B25" s="7">
        <v>23</v>
      </c>
      <c r="C25" s="7" t="s">
        <v>47</v>
      </c>
      <c r="D25" s="15" t="s">
        <v>65</v>
      </c>
      <c r="E25" s="24" t="s">
        <v>45</v>
      </c>
      <c r="F25" s="24" t="s">
        <v>66</v>
      </c>
      <c r="G25" s="7" t="s">
        <v>48</v>
      </c>
      <c r="H25" s="12" t="s">
        <v>60</v>
      </c>
      <c r="I25" s="12" t="s">
        <v>117</v>
      </c>
      <c r="J25" s="12"/>
      <c r="K25" s="8"/>
      <c r="L25" s="55">
        <f>(Q25*60+R25)/86400</f>
        <v>0.0035414351851851852</v>
      </c>
      <c r="M25" s="31"/>
      <c r="N25" s="28">
        <f>(L25-L$22)*86400</f>
        <v>21.480000000000018</v>
      </c>
      <c r="O25" s="97"/>
      <c r="P25" s="6" t="str">
        <f t="shared" si="3"/>
        <v>I разр.</v>
      </c>
      <c r="Q25" s="5">
        <v>5</v>
      </c>
      <c r="R25" s="20">
        <v>5.98</v>
      </c>
      <c r="S25" s="20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 customHeight="1">
      <c r="A26" s="6">
        <v>5</v>
      </c>
      <c r="B26" s="7">
        <v>19</v>
      </c>
      <c r="C26" s="7" t="s">
        <v>47</v>
      </c>
      <c r="D26" s="15" t="s">
        <v>119</v>
      </c>
      <c r="E26" s="24" t="s">
        <v>45</v>
      </c>
      <c r="F26" s="24">
        <v>36178</v>
      </c>
      <c r="G26" s="7" t="s">
        <v>56</v>
      </c>
      <c r="H26" s="12" t="s">
        <v>97</v>
      </c>
      <c r="I26" s="12" t="s">
        <v>98</v>
      </c>
      <c r="J26" s="12"/>
      <c r="K26" s="8"/>
      <c r="L26" s="55">
        <f>(Q26*60+R26)/86400</f>
        <v>0.003718865740740741</v>
      </c>
      <c r="M26" s="31"/>
      <c r="N26" s="28">
        <f>(L26-L$22)*86400</f>
        <v>36.81000000000003</v>
      </c>
      <c r="O26" s="97"/>
      <c r="P26" s="6" t="str">
        <f t="shared" si="3"/>
        <v>II разр.</v>
      </c>
      <c r="Q26" s="5">
        <v>5</v>
      </c>
      <c r="R26" s="20">
        <v>21.31</v>
      </c>
      <c r="S26" s="20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 customHeight="1" thickBot="1">
      <c r="A27" s="32"/>
      <c r="B27" s="33">
        <v>24</v>
      </c>
      <c r="C27" s="33" t="s">
        <v>44</v>
      </c>
      <c r="D27" s="38" t="s">
        <v>50</v>
      </c>
      <c r="E27" s="62" t="s">
        <v>45</v>
      </c>
      <c r="F27" s="62" t="s">
        <v>51</v>
      </c>
      <c r="G27" s="33" t="s">
        <v>46</v>
      </c>
      <c r="H27" s="39" t="s">
        <v>49</v>
      </c>
      <c r="I27" s="39" t="s">
        <v>52</v>
      </c>
      <c r="J27" s="39"/>
      <c r="K27" s="67"/>
      <c r="L27" s="64" t="s">
        <v>82</v>
      </c>
      <c r="M27" s="65"/>
      <c r="N27" s="58"/>
      <c r="O27" s="112"/>
      <c r="P27" s="32">
        <f t="shared" si="3"/>
      </c>
      <c r="Q27" s="5"/>
      <c r="R27" s="20"/>
      <c r="S27" s="20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0.5" customHeight="1" thickTop="1">
      <c r="A28" s="6"/>
      <c r="B28" s="7"/>
      <c r="C28" s="7"/>
      <c r="D28" s="15"/>
      <c r="E28" s="24"/>
      <c r="F28" s="24"/>
      <c r="G28" s="7"/>
      <c r="H28" s="12"/>
      <c r="I28" s="12"/>
      <c r="J28" s="12"/>
      <c r="K28" s="9"/>
      <c r="L28" s="55"/>
      <c r="M28" s="31"/>
      <c r="N28" s="28"/>
      <c r="O28" s="97"/>
      <c r="P28" s="6"/>
      <c r="Q28" s="5"/>
      <c r="R28" s="20"/>
      <c r="S28" s="20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2:38" ht="27" customHeight="1">
      <c r="B29" s="16"/>
      <c r="C29" s="140" t="s">
        <v>144</v>
      </c>
      <c r="D29" s="140"/>
      <c r="E29" s="140"/>
      <c r="F29" s="140"/>
      <c r="G29" s="140"/>
      <c r="H29" s="140"/>
      <c r="I29" s="140"/>
      <c r="J29" s="140"/>
      <c r="K29" s="16"/>
      <c r="L29" s="19" t="s">
        <v>36</v>
      </c>
      <c r="M29" s="16"/>
      <c r="N29" s="16"/>
      <c r="O29" s="16"/>
      <c r="P29" s="16"/>
      <c r="Q29" s="5"/>
      <c r="R29" s="1" t="s">
        <v>29</v>
      </c>
      <c r="S29" s="1" t="s">
        <v>30</v>
      </c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 thickBot="1">
      <c r="A30" s="2" t="s">
        <v>4</v>
      </c>
      <c r="B30" s="2" t="s">
        <v>0</v>
      </c>
      <c r="C30" s="10" t="s">
        <v>6</v>
      </c>
      <c r="D30" s="2" t="s">
        <v>2</v>
      </c>
      <c r="E30" s="2" t="s">
        <v>273</v>
      </c>
      <c r="F30" s="2" t="s">
        <v>1</v>
      </c>
      <c r="G30" s="2" t="s">
        <v>1</v>
      </c>
      <c r="H30" s="2" t="s">
        <v>39</v>
      </c>
      <c r="I30" s="2" t="s">
        <v>39</v>
      </c>
      <c r="J30" s="2" t="s">
        <v>7</v>
      </c>
      <c r="K30" s="2"/>
      <c r="L30" s="11" t="s">
        <v>3</v>
      </c>
      <c r="M30" s="11" t="s">
        <v>8</v>
      </c>
      <c r="N30" s="11" t="s">
        <v>11</v>
      </c>
      <c r="O30" s="2" t="s">
        <v>8</v>
      </c>
      <c r="P30" s="2" t="s">
        <v>5</v>
      </c>
      <c r="Q30" s="5"/>
      <c r="R30" s="20"/>
      <c r="S30" s="20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7.25" customHeight="1" thickBot="1" thickTop="1">
      <c r="A31" s="130">
        <v>1</v>
      </c>
      <c r="B31" s="131">
        <v>32</v>
      </c>
      <c r="C31" s="131" t="s">
        <v>47</v>
      </c>
      <c r="D31" s="132" t="s">
        <v>130</v>
      </c>
      <c r="E31" s="133" t="s">
        <v>124</v>
      </c>
      <c r="F31" s="133">
        <v>34919</v>
      </c>
      <c r="G31" s="131" t="s">
        <v>48</v>
      </c>
      <c r="H31" s="134" t="s">
        <v>49</v>
      </c>
      <c r="I31" s="134"/>
      <c r="J31" s="134"/>
      <c r="K31" s="135"/>
      <c r="L31" s="136">
        <f>(Q31*60+R31)/86400</f>
        <v>0.0034386574074074076</v>
      </c>
      <c r="M31" s="137"/>
      <c r="N31" s="138">
        <f>(L31-L$31)*86400</f>
        <v>0</v>
      </c>
      <c r="O31" s="139"/>
      <c r="P31" s="130" t="str">
        <f>IF(L31&lt;=272.9/86400,"МС",IF(L31&lt;=293.2/86400,"КМС",IF(L31&lt;=314.8/86400,"I разр.",IF(L31&lt;=336.4/86400,"II разр.",IF(L31&lt;=363.4/86400,"III разр.",IF(L31&lt;=395.8/86400,"I юн.",""))))))</f>
        <v>I разр.</v>
      </c>
      <c r="Q31" s="5">
        <v>4</v>
      </c>
      <c r="R31" s="20">
        <v>57.1</v>
      </c>
      <c r="S31" s="20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4.25" customHeight="1" thickTop="1">
      <c r="A32" s="6"/>
      <c r="B32" s="7"/>
      <c r="C32" s="7"/>
      <c r="D32" s="15"/>
      <c r="E32" s="24"/>
      <c r="F32" s="24"/>
      <c r="G32" s="7"/>
      <c r="H32" s="12"/>
      <c r="I32" s="12"/>
      <c r="J32" s="12"/>
      <c r="K32" s="8"/>
      <c r="L32" s="55"/>
      <c r="M32" s="31"/>
      <c r="N32" s="28"/>
      <c r="O32" s="97"/>
      <c r="P32" s="6"/>
      <c r="Q32" s="5"/>
      <c r="R32" s="20"/>
      <c r="S32" s="20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2:38" ht="27" customHeight="1">
      <c r="B33" s="16"/>
      <c r="C33" s="140" t="s">
        <v>145</v>
      </c>
      <c r="D33" s="140"/>
      <c r="E33" s="140"/>
      <c r="F33" s="140"/>
      <c r="G33" s="140"/>
      <c r="H33" s="140"/>
      <c r="I33" s="140"/>
      <c r="J33" s="140"/>
      <c r="K33" s="16"/>
      <c r="L33" s="19" t="s">
        <v>36</v>
      </c>
      <c r="M33" s="16"/>
      <c r="N33" s="16"/>
      <c r="O33" s="16"/>
      <c r="P33" s="16"/>
      <c r="Q33" s="5"/>
      <c r="R33" s="1" t="s">
        <v>29</v>
      </c>
      <c r="S33" s="1" t="s">
        <v>30</v>
      </c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20.25" customHeight="1" thickBot="1">
      <c r="A34" s="2" t="s">
        <v>4</v>
      </c>
      <c r="B34" s="2" t="s">
        <v>0</v>
      </c>
      <c r="C34" s="10" t="s">
        <v>6</v>
      </c>
      <c r="D34" s="2" t="s">
        <v>2</v>
      </c>
      <c r="E34" s="2" t="s">
        <v>273</v>
      </c>
      <c r="F34" s="2" t="s">
        <v>1</v>
      </c>
      <c r="G34" s="2" t="s">
        <v>1</v>
      </c>
      <c r="H34" s="2" t="s">
        <v>39</v>
      </c>
      <c r="I34" s="2" t="s">
        <v>39</v>
      </c>
      <c r="J34" s="2" t="s">
        <v>7</v>
      </c>
      <c r="K34" s="2"/>
      <c r="L34" s="11" t="s">
        <v>3</v>
      </c>
      <c r="M34" s="11" t="s">
        <v>8</v>
      </c>
      <c r="N34" s="11" t="s">
        <v>11</v>
      </c>
      <c r="O34" s="2" t="s">
        <v>8</v>
      </c>
      <c r="P34" s="2" t="s">
        <v>5</v>
      </c>
      <c r="Q34" s="5"/>
      <c r="R34" s="20"/>
      <c r="S34" s="20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.75" customHeight="1" thickTop="1">
      <c r="A35" s="6">
        <v>1</v>
      </c>
      <c r="B35" s="7">
        <v>34</v>
      </c>
      <c r="C35" s="7" t="s">
        <v>44</v>
      </c>
      <c r="D35" s="15" t="s">
        <v>134</v>
      </c>
      <c r="E35" s="24" t="s">
        <v>23</v>
      </c>
      <c r="F35" s="24">
        <v>34771</v>
      </c>
      <c r="G35" s="7" t="s">
        <v>41</v>
      </c>
      <c r="H35" s="12" t="s">
        <v>93</v>
      </c>
      <c r="I35" s="12"/>
      <c r="J35" s="12"/>
      <c r="K35" s="8"/>
      <c r="L35" s="55">
        <f>(Q35*60+R35)/86400</f>
        <v>0.003399884259259259</v>
      </c>
      <c r="M35" s="31"/>
      <c r="N35" s="28">
        <f>(L35-L$35)*86400</f>
        <v>0</v>
      </c>
      <c r="O35" s="97"/>
      <c r="P35" s="6" t="str">
        <f>IF(L35&lt;=272.9/86400,"МС",IF(L35&lt;=293.2/86400,"КМС",IF(L35&lt;=314.8/86400,"I разр.",IF(L35&lt;=336.4/86400,"II разр.",IF(L35&lt;=363.4/86400,"III разр.",IF(L35&lt;=395.8/86400,"I юн.",""))))))</f>
        <v>I разр.</v>
      </c>
      <c r="Q35" s="5">
        <v>4</v>
      </c>
      <c r="R35" s="20">
        <v>53.75</v>
      </c>
      <c r="S35" s="20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.75" customHeight="1">
      <c r="A36" s="6"/>
      <c r="B36" s="7">
        <v>33</v>
      </c>
      <c r="C36" s="7" t="s">
        <v>44</v>
      </c>
      <c r="D36" s="15" t="s">
        <v>277</v>
      </c>
      <c r="E36" s="24" t="s">
        <v>23</v>
      </c>
      <c r="F36" s="24"/>
      <c r="G36" s="7" t="s">
        <v>48</v>
      </c>
      <c r="H36" s="12" t="s">
        <v>93</v>
      </c>
      <c r="I36" s="12"/>
      <c r="J36" s="12"/>
      <c r="K36" s="8"/>
      <c r="L36" s="55" t="s">
        <v>82</v>
      </c>
      <c r="M36" s="31"/>
      <c r="N36" s="28"/>
      <c r="O36" s="97"/>
      <c r="P36" s="6">
        <f>IF(L36&lt;=272.9/86400,"МС",IF(L36&lt;=293.2/86400,"КМС",IF(L36&lt;=314.8/86400,"I разр.",IF(L36&lt;=336.4/86400,"II разр.",IF(L36&lt;=363.4/86400,"III разр.",IF(L36&lt;=395.8/86400,"I юн.",""))))))</f>
      </c>
      <c r="Q36" s="5"/>
      <c r="R36" s="20"/>
      <c r="S36" s="20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2.25" customHeight="1" thickBot="1">
      <c r="A37" s="32"/>
      <c r="B37" s="33"/>
      <c r="C37" s="33"/>
      <c r="D37" s="38"/>
      <c r="E37" s="62"/>
      <c r="F37" s="33"/>
      <c r="G37" s="33"/>
      <c r="H37" s="39"/>
      <c r="I37" s="33"/>
      <c r="J37" s="39"/>
      <c r="K37" s="67"/>
      <c r="L37" s="64"/>
      <c r="M37" s="65"/>
      <c r="N37" s="58"/>
      <c r="O37" s="58"/>
      <c r="P37" s="32"/>
      <c r="Q37" s="5"/>
      <c r="R37" s="20"/>
      <c r="S37" s="20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2" customHeight="1" thickTop="1">
      <c r="A38" s="6"/>
      <c r="B38" s="7"/>
      <c r="C38" s="7"/>
      <c r="D38" s="17"/>
      <c r="E38" s="27"/>
      <c r="F38" s="18"/>
      <c r="G38" s="18"/>
      <c r="H38" s="13"/>
      <c r="I38" s="12"/>
      <c r="J38" s="12"/>
      <c r="K38" s="8"/>
      <c r="L38" s="22"/>
      <c r="M38" s="31"/>
      <c r="N38" s="28"/>
      <c r="O38" s="28"/>
      <c r="P38" s="6"/>
      <c r="Q38" s="5"/>
      <c r="R38" s="20"/>
      <c r="S38" s="20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16" ht="15" customHeight="1">
      <c r="B39" s="74" t="s">
        <v>276</v>
      </c>
      <c r="D39" s="75"/>
      <c r="E39" s="75"/>
      <c r="F39" s="75"/>
      <c r="G39" s="76"/>
      <c r="H39" s="76"/>
      <c r="L39" s="76" t="s">
        <v>80</v>
      </c>
      <c r="P39" s="78"/>
    </row>
    <row r="40" spans="2:16" ht="15" customHeight="1">
      <c r="B40" s="74" t="s">
        <v>252</v>
      </c>
      <c r="D40" s="79"/>
      <c r="E40" s="80"/>
      <c r="F40" s="81"/>
      <c r="G40" s="76"/>
      <c r="H40" s="76"/>
      <c r="I40" s="13"/>
      <c r="L40" s="76" t="s">
        <v>256</v>
      </c>
      <c r="P40" s="78"/>
    </row>
    <row r="41" spans="2:16" ht="15" customHeight="1">
      <c r="B41" s="7"/>
      <c r="C41" s="7"/>
      <c r="D41" s="17"/>
      <c r="E41" s="27"/>
      <c r="F41" s="18"/>
      <c r="G41" s="18"/>
      <c r="H41" s="13"/>
      <c r="I41" s="12"/>
      <c r="J41" s="12"/>
      <c r="K41" s="8"/>
      <c r="L41" s="76" t="s">
        <v>43</v>
      </c>
      <c r="M41" s="31"/>
      <c r="N41" s="28"/>
      <c r="O41" s="28"/>
      <c r="P41" s="6"/>
    </row>
    <row r="48" spans="1:32" ht="17.25" customHeight="1">
      <c r="A48" s="150" t="s">
        <v>236</v>
      </c>
      <c r="B48" s="150"/>
      <c r="C48" s="150"/>
      <c r="D48" s="150"/>
      <c r="E48" s="116"/>
      <c r="F48" s="117"/>
      <c r="G48" s="116"/>
      <c r="H48" s="151" t="s">
        <v>237</v>
      </c>
      <c r="I48" s="151"/>
      <c r="J48" s="151"/>
      <c r="K48" s="151"/>
      <c r="L48" s="151"/>
      <c r="M48" s="151"/>
      <c r="N48" s="151"/>
      <c r="O48" s="97"/>
      <c r="P48" s="6"/>
      <c r="Q48" s="3"/>
      <c r="R48" s="20"/>
      <c r="S48" s="20"/>
      <c r="T48" s="4"/>
      <c r="U48" s="4"/>
      <c r="V48" s="4"/>
      <c r="W48" s="4"/>
      <c r="X48" s="7"/>
      <c r="Y48" s="4"/>
      <c r="Z48" s="4"/>
      <c r="AA48" s="4"/>
      <c r="AB48" s="4"/>
      <c r="AC48" s="4"/>
      <c r="AD48" s="4"/>
      <c r="AE48" s="4"/>
      <c r="AF48" s="4"/>
    </row>
  </sheetData>
  <sheetProtection/>
  <mergeCells count="11">
    <mergeCell ref="A2:P2"/>
    <mergeCell ref="A3:P3"/>
    <mergeCell ref="A4:D4"/>
    <mergeCell ref="J4:P4"/>
    <mergeCell ref="A1:P1"/>
    <mergeCell ref="A48:D48"/>
    <mergeCell ref="H48:N48"/>
    <mergeCell ref="C20:J20"/>
    <mergeCell ref="C29:J29"/>
    <mergeCell ref="C33:J33"/>
    <mergeCell ref="C6:J6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41" t="s">
        <v>85</v>
      </c>
    </row>
    <row r="2" spans="2:3" ht="12.75">
      <c r="B2" t="s">
        <v>14</v>
      </c>
      <c r="C2" s="41" t="s">
        <v>86</v>
      </c>
    </row>
    <row r="3" spans="1:3" ht="12.75">
      <c r="A3" t="s">
        <v>15</v>
      </c>
      <c r="B3" t="s">
        <v>16</v>
      </c>
      <c r="C3" s="41" t="s">
        <v>87</v>
      </c>
    </row>
    <row r="4" spans="2:3" ht="12.75">
      <c r="B4" t="s">
        <v>17</v>
      </c>
      <c r="C4" s="41" t="s">
        <v>88</v>
      </c>
    </row>
    <row r="5" spans="2:3" ht="12.75">
      <c r="B5" t="s">
        <v>18</v>
      </c>
      <c r="C5" s="41" t="s">
        <v>89</v>
      </c>
    </row>
    <row r="6" spans="2:3" ht="12.75">
      <c r="B6" t="s">
        <v>19</v>
      </c>
      <c r="C6" s="41"/>
    </row>
    <row r="7" spans="1:3" ht="12.75">
      <c r="A7" s="41" t="s">
        <v>21</v>
      </c>
      <c r="B7" s="41" t="s">
        <v>22</v>
      </c>
      <c r="C7" s="41" t="s">
        <v>90</v>
      </c>
    </row>
    <row r="8" spans="2:3" ht="12.75">
      <c r="B8" s="41" t="s">
        <v>23</v>
      </c>
      <c r="C8" s="41" t="s">
        <v>91</v>
      </c>
    </row>
    <row r="9" spans="1:3" ht="12.75">
      <c r="A9" s="41" t="s">
        <v>24</v>
      </c>
      <c r="B9" s="43" t="s">
        <v>25</v>
      </c>
      <c r="C9" s="41" t="s">
        <v>10</v>
      </c>
    </row>
    <row r="10" spans="2:3" ht="12.75">
      <c r="B10" s="43" t="s">
        <v>26</v>
      </c>
      <c r="C10" s="41" t="s">
        <v>33</v>
      </c>
    </row>
    <row r="11" spans="2:3" ht="12.75">
      <c r="B11" s="43" t="s">
        <v>27</v>
      </c>
      <c r="C11" s="41" t="s">
        <v>79</v>
      </c>
    </row>
    <row r="12" spans="2:3" ht="12.75">
      <c r="B12" s="43" t="s">
        <v>28</v>
      </c>
      <c r="C12" s="41" t="s">
        <v>36</v>
      </c>
    </row>
    <row r="13" spans="2:3" ht="12.75">
      <c r="B13" s="43" t="s">
        <v>25</v>
      </c>
      <c r="C13" s="41" t="s">
        <v>9</v>
      </c>
    </row>
    <row r="14" spans="2:3" ht="12.75">
      <c r="B14" s="43" t="s">
        <v>26</v>
      </c>
      <c r="C14" s="41" t="s">
        <v>34</v>
      </c>
    </row>
    <row r="15" spans="2:3" ht="12.75">
      <c r="B15" s="43" t="s">
        <v>27</v>
      </c>
      <c r="C15" s="41" t="s">
        <v>38</v>
      </c>
    </row>
    <row r="16" spans="2:3" ht="12.75">
      <c r="B16" s="43" t="s">
        <v>28</v>
      </c>
      <c r="C16" s="4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L115"/>
  <sheetViews>
    <sheetView view="pageBreakPreview" zoomScale="160" zoomScaleSheetLayoutView="160" zoomScalePageLayoutView="0" workbookViewId="0" topLeftCell="A75">
      <selection activeCell="A85" sqref="A85:IV85"/>
    </sheetView>
  </sheetViews>
  <sheetFormatPr defaultColWidth="9.140625" defaultRowHeight="12.75"/>
  <cols>
    <col min="1" max="1" width="5.57421875" style="1" customWidth="1"/>
    <col min="2" max="2" width="5.7109375" style="1" customWidth="1"/>
    <col min="3" max="3" width="6.140625" style="1" customWidth="1"/>
    <col min="4" max="4" width="25.28125" style="1" customWidth="1"/>
    <col min="5" max="5" width="8.00390625" style="1" customWidth="1"/>
    <col min="6" max="6" width="0.85546875" style="1" hidden="1" customWidth="1"/>
    <col min="7" max="7" width="8.28125" style="1" customWidth="1"/>
    <col min="8" max="8" width="21.7109375" style="1" customWidth="1"/>
    <col min="9" max="9" width="22.7109375" style="1" hidden="1" customWidth="1"/>
    <col min="10" max="10" width="1.57421875" style="1" hidden="1" customWidth="1"/>
    <col min="11" max="11" width="6.8515625" style="1" customWidth="1"/>
    <col min="12" max="12" width="7.28125" style="1" hidden="1" customWidth="1"/>
    <col min="13" max="13" width="3.28125" style="1" hidden="1" customWidth="1"/>
    <col min="14" max="14" width="6.421875" style="1" customWidth="1"/>
    <col min="15" max="15" width="6.421875" style="1" hidden="1" customWidth="1"/>
    <col min="16" max="16" width="7.42187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7" ht="12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6" ht="36.7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33.75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6.75" customHeight="1" thickBot="1">
      <c r="A4" s="147" t="s">
        <v>20</v>
      </c>
      <c r="B4" s="147"/>
      <c r="C4" s="147"/>
      <c r="D4" s="147"/>
      <c r="E4" s="114"/>
      <c r="F4" s="114"/>
      <c r="G4" s="114"/>
      <c r="H4" s="114"/>
      <c r="I4" s="148" t="str">
        <f>D_d1</f>
        <v>28 марта 2015 г.</v>
      </c>
      <c r="J4" s="149"/>
      <c r="K4" s="149"/>
      <c r="L4" s="149"/>
      <c r="M4" s="149"/>
      <c r="N4" s="149"/>
      <c r="O4" s="149"/>
      <c r="P4" s="149"/>
    </row>
    <row r="5" spans="1:16" ht="18" customHeight="1" thickTop="1">
      <c r="A5" s="118"/>
      <c r="B5" s="118"/>
      <c r="C5" s="118"/>
      <c r="D5" s="118"/>
      <c r="E5" s="119"/>
      <c r="F5" s="119"/>
      <c r="G5" s="119"/>
      <c r="H5" s="119"/>
      <c r="I5" s="120"/>
      <c r="J5" s="121"/>
      <c r="K5" s="121"/>
      <c r="L5" s="121"/>
      <c r="M5" s="121"/>
      <c r="N5" s="121"/>
      <c r="O5" s="121"/>
      <c r="P5" s="121"/>
    </row>
    <row r="6" spans="2:32" ht="32.25" customHeight="1">
      <c r="B6" s="16"/>
      <c r="C6" s="140" t="s">
        <v>238</v>
      </c>
      <c r="D6" s="140"/>
      <c r="E6" s="140"/>
      <c r="F6" s="140"/>
      <c r="G6" s="140"/>
      <c r="H6" s="140"/>
      <c r="I6" s="140"/>
      <c r="J6" s="16"/>
      <c r="K6" s="19" t="str">
        <f>const!C9</f>
        <v>500 метров</v>
      </c>
      <c r="L6" s="16"/>
      <c r="M6" s="16"/>
      <c r="N6" s="16"/>
      <c r="O6" s="16"/>
      <c r="P6" s="16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/>
      <c r="G7" s="2" t="s">
        <v>1</v>
      </c>
      <c r="H7" s="2" t="s">
        <v>39</v>
      </c>
      <c r="I7" s="2" t="s">
        <v>39</v>
      </c>
      <c r="J7" s="2"/>
      <c r="K7" s="11" t="s">
        <v>3</v>
      </c>
      <c r="L7" s="11" t="s">
        <v>8</v>
      </c>
      <c r="M7" s="11"/>
      <c r="N7" s="11" t="s">
        <v>11</v>
      </c>
      <c r="O7" s="2" t="s">
        <v>8</v>
      </c>
      <c r="P7" s="2" t="s">
        <v>5</v>
      </c>
      <c r="Q7" s="3"/>
      <c r="R7" s="20"/>
      <c r="S7" s="20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" customHeight="1" thickTop="1">
      <c r="A8" s="6">
        <v>1</v>
      </c>
      <c r="B8" s="25">
        <v>52</v>
      </c>
      <c r="C8" s="25" t="s">
        <v>44</v>
      </c>
      <c r="D8" s="29" t="s">
        <v>187</v>
      </c>
      <c r="E8" s="82" t="s">
        <v>100</v>
      </c>
      <c r="F8" s="30">
        <v>36354</v>
      </c>
      <c r="G8" s="82" t="s">
        <v>48</v>
      </c>
      <c r="H8" s="13" t="s">
        <v>97</v>
      </c>
      <c r="I8" s="13" t="s">
        <v>162</v>
      </c>
      <c r="J8" s="42"/>
      <c r="K8" s="103">
        <v>38.83</v>
      </c>
      <c r="L8" s="23"/>
      <c r="M8" s="101"/>
      <c r="N8" s="53">
        <f aca="true" t="shared" si="0" ref="N8:N31">K8-K$8</f>
        <v>0</v>
      </c>
      <c r="O8" s="97"/>
      <c r="P8" s="6" t="str">
        <f>IF(K8&lt;=41,"КМС",IF(K8&lt;=43.4,"I разр.",IF(K8&lt;=46.2,"II разр.",IF(K8&lt;=49.7,"III разр.",IF(K8&lt;=53.9,"I юн.",IF(K8&lt;=59.5,"II юн.",IF(K8&lt;=66.5,"III юн.","")))))))</f>
        <v>КМС</v>
      </c>
      <c r="Q8" s="3"/>
      <c r="R8" s="20"/>
      <c r="S8" s="20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" customHeight="1">
      <c r="A9" s="6">
        <v>2</v>
      </c>
      <c r="B9" s="7">
        <v>54</v>
      </c>
      <c r="C9" s="7" t="s">
        <v>47</v>
      </c>
      <c r="D9" s="17" t="s">
        <v>188</v>
      </c>
      <c r="E9" s="18" t="s">
        <v>100</v>
      </c>
      <c r="F9" s="27">
        <v>36559</v>
      </c>
      <c r="G9" s="18" t="s">
        <v>48</v>
      </c>
      <c r="H9" s="13" t="s">
        <v>97</v>
      </c>
      <c r="I9" s="13" t="s">
        <v>160</v>
      </c>
      <c r="J9" s="12"/>
      <c r="K9" s="102">
        <v>39.24</v>
      </c>
      <c r="L9" s="21"/>
      <c r="M9" s="101"/>
      <c r="N9" s="28">
        <f t="shared" si="0"/>
        <v>0.4100000000000037</v>
      </c>
      <c r="O9" s="97"/>
      <c r="P9" s="6" t="str">
        <f>IF(K9&lt;=41,"КМС",IF(K9&lt;=43.4,"I разр.",IF(K9&lt;=46.2,"II разр.",IF(K9&lt;=49.7,"III разр.",IF(K9&lt;=53.9,"I юн.",IF(K9&lt;=59.5,"II юн.",IF(K9&lt;=66.5,"III юн.","")))))))</f>
        <v>КМС</v>
      </c>
      <c r="Q9" s="3"/>
      <c r="R9" s="20"/>
      <c r="S9" s="20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" customHeight="1">
      <c r="A10" s="6">
        <v>3</v>
      </c>
      <c r="B10" s="7">
        <v>53</v>
      </c>
      <c r="C10" s="7" t="s">
        <v>44</v>
      </c>
      <c r="D10" s="17" t="s">
        <v>184</v>
      </c>
      <c r="E10" s="18" t="s">
        <v>100</v>
      </c>
      <c r="F10" s="27">
        <v>36465</v>
      </c>
      <c r="G10" s="18" t="s">
        <v>48</v>
      </c>
      <c r="H10" s="13" t="s">
        <v>97</v>
      </c>
      <c r="I10" s="13" t="s">
        <v>162</v>
      </c>
      <c r="J10" s="12"/>
      <c r="K10" s="102">
        <v>39.31</v>
      </c>
      <c r="L10" s="21"/>
      <c r="M10" s="101"/>
      <c r="N10" s="28">
        <f t="shared" si="0"/>
        <v>0.480000000000004</v>
      </c>
      <c r="O10" s="97"/>
      <c r="P10" s="6" t="str">
        <f>IF(K10&lt;=41,"КМС",IF(K10&lt;=43.4,"I разр.",IF(K10&lt;=46.2,"II разр.",IF(K10&lt;=49.7,"III разр.",IF(K10&lt;=53.9,"I юн.",IF(K10&lt;=59.5,"II юн.",IF(K10&lt;=66.5,"III юн.","")))))))</f>
        <v>КМС</v>
      </c>
      <c r="Q10" s="3"/>
      <c r="R10" s="20"/>
      <c r="S10" s="20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" customHeight="1">
      <c r="A11" s="6">
        <v>4</v>
      </c>
      <c r="B11" s="7">
        <v>90</v>
      </c>
      <c r="C11" s="7" t="s">
        <v>47</v>
      </c>
      <c r="D11" s="17" t="s">
        <v>149</v>
      </c>
      <c r="E11" s="18" t="s">
        <v>100</v>
      </c>
      <c r="F11" s="27">
        <v>36444</v>
      </c>
      <c r="G11" s="18" t="s">
        <v>48</v>
      </c>
      <c r="H11" s="13" t="s">
        <v>93</v>
      </c>
      <c r="I11" s="13"/>
      <c r="J11" s="12"/>
      <c r="K11" s="102">
        <v>40.46</v>
      </c>
      <c r="L11" s="21"/>
      <c r="M11" s="101"/>
      <c r="N11" s="28">
        <f t="shared" si="0"/>
        <v>1.6300000000000026</v>
      </c>
      <c r="O11" s="97"/>
      <c r="P11" s="6" t="str">
        <f>IF(K11&lt;=41,"КМС",IF(K11&lt;=43.4,"I разр.",IF(K11&lt;=46.2,"II разр.",IF(K11&lt;=49.7,"III разр.",IF(K11&lt;=53.9,"I юн.",IF(K11&lt;=59.5,"II юн.",IF(K11&lt;=66.5,"III юн.","")))))))</f>
        <v>КМС</v>
      </c>
      <c r="Q11" s="3"/>
      <c r="R11" s="20"/>
      <c r="S11" s="20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6">
        <v>5</v>
      </c>
      <c r="B12" s="7">
        <v>55</v>
      </c>
      <c r="C12" s="7" t="s">
        <v>47</v>
      </c>
      <c r="D12" s="17" t="s">
        <v>183</v>
      </c>
      <c r="E12" s="18" t="s">
        <v>100</v>
      </c>
      <c r="F12" s="27">
        <v>36435</v>
      </c>
      <c r="G12" s="18" t="s">
        <v>68</v>
      </c>
      <c r="H12" s="13" t="s">
        <v>97</v>
      </c>
      <c r="I12" s="13" t="s">
        <v>162</v>
      </c>
      <c r="J12" s="12"/>
      <c r="K12" s="102">
        <v>40.91</v>
      </c>
      <c r="L12" s="21"/>
      <c r="M12" s="101"/>
      <c r="N12" s="28">
        <f t="shared" si="0"/>
        <v>2.0799999999999983</v>
      </c>
      <c r="O12" s="97"/>
      <c r="P12" s="6" t="s">
        <v>68</v>
      </c>
      <c r="Q12" s="3"/>
      <c r="R12" s="20"/>
      <c r="S12" s="20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" customHeight="1">
      <c r="A13" s="6">
        <v>6</v>
      </c>
      <c r="B13" s="7">
        <v>57</v>
      </c>
      <c r="C13" s="7" t="s">
        <v>47</v>
      </c>
      <c r="D13" s="17" t="s">
        <v>179</v>
      </c>
      <c r="E13" s="18" t="s">
        <v>100</v>
      </c>
      <c r="F13" s="27">
        <v>36571</v>
      </c>
      <c r="G13" s="18" t="s">
        <v>68</v>
      </c>
      <c r="H13" s="13" t="s">
        <v>97</v>
      </c>
      <c r="I13" s="13" t="s">
        <v>180</v>
      </c>
      <c r="J13" s="12"/>
      <c r="K13" s="102">
        <v>41.29</v>
      </c>
      <c r="L13" s="21"/>
      <c r="M13" s="101"/>
      <c r="N13" s="28">
        <f t="shared" si="0"/>
        <v>2.460000000000001</v>
      </c>
      <c r="O13" s="97"/>
      <c r="P13" s="6" t="s">
        <v>68</v>
      </c>
      <c r="Q13" s="3"/>
      <c r="R13" s="20"/>
      <c r="S13" s="20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" customHeight="1">
      <c r="A14" s="6">
        <v>7</v>
      </c>
      <c r="B14" s="7">
        <v>41</v>
      </c>
      <c r="C14" s="7" t="s">
        <v>44</v>
      </c>
      <c r="D14" s="17" t="s">
        <v>173</v>
      </c>
      <c r="E14" s="18" t="s">
        <v>100</v>
      </c>
      <c r="F14" s="27" t="s">
        <v>174</v>
      </c>
      <c r="G14" s="18" t="s">
        <v>68</v>
      </c>
      <c r="H14" s="13" t="s">
        <v>64</v>
      </c>
      <c r="I14" s="13" t="s">
        <v>72</v>
      </c>
      <c r="J14" s="12"/>
      <c r="K14" s="102">
        <v>41.51</v>
      </c>
      <c r="L14" s="21"/>
      <c r="M14" s="101"/>
      <c r="N14" s="28">
        <f t="shared" si="0"/>
        <v>2.6799999999999997</v>
      </c>
      <c r="O14" s="97"/>
      <c r="P14" s="6" t="s">
        <v>68</v>
      </c>
      <c r="Q14" s="3"/>
      <c r="R14" s="20"/>
      <c r="S14" s="20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" customHeight="1">
      <c r="A15" s="6">
        <v>8</v>
      </c>
      <c r="B15" s="7">
        <v>58</v>
      </c>
      <c r="C15" s="7" t="s">
        <v>47</v>
      </c>
      <c r="D15" s="17" t="s">
        <v>170</v>
      </c>
      <c r="E15" s="18" t="s">
        <v>100</v>
      </c>
      <c r="F15" s="27">
        <v>36802</v>
      </c>
      <c r="G15" s="18" t="s">
        <v>68</v>
      </c>
      <c r="H15" s="13" t="s">
        <v>97</v>
      </c>
      <c r="I15" s="13" t="s">
        <v>162</v>
      </c>
      <c r="J15" s="12"/>
      <c r="K15" s="102">
        <v>41.68</v>
      </c>
      <c r="L15" s="21"/>
      <c r="M15" s="101"/>
      <c r="N15" s="28">
        <f t="shared" si="0"/>
        <v>2.8500000000000014</v>
      </c>
      <c r="O15" s="97"/>
      <c r="P15" s="6" t="s">
        <v>68</v>
      </c>
      <c r="Q15" s="3"/>
      <c r="R15" s="20"/>
      <c r="S15" s="20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" customHeight="1">
      <c r="A16" s="6">
        <v>9</v>
      </c>
      <c r="B16" s="7">
        <v>56</v>
      </c>
      <c r="C16" s="7" t="s">
        <v>47</v>
      </c>
      <c r="D16" s="17" t="s">
        <v>185</v>
      </c>
      <c r="E16" s="18" t="s">
        <v>100</v>
      </c>
      <c r="F16" s="27">
        <v>36938</v>
      </c>
      <c r="G16" s="18" t="s">
        <v>68</v>
      </c>
      <c r="H16" s="13" t="s">
        <v>97</v>
      </c>
      <c r="I16" s="13" t="s">
        <v>186</v>
      </c>
      <c r="J16" s="12"/>
      <c r="K16" s="102">
        <v>41.84</v>
      </c>
      <c r="L16" s="21"/>
      <c r="M16" s="101"/>
      <c r="N16" s="28">
        <f t="shared" si="0"/>
        <v>3.010000000000005</v>
      </c>
      <c r="O16" s="97"/>
      <c r="P16" s="6" t="s">
        <v>68</v>
      </c>
      <c r="Q16" s="3"/>
      <c r="R16" s="20"/>
      <c r="S16" s="20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6">
        <v>10</v>
      </c>
      <c r="B17" s="7">
        <v>43</v>
      </c>
      <c r="C17" s="7" t="s">
        <v>47</v>
      </c>
      <c r="D17" s="17" t="s">
        <v>165</v>
      </c>
      <c r="E17" s="18" t="s">
        <v>100</v>
      </c>
      <c r="F17" s="27" t="s">
        <v>166</v>
      </c>
      <c r="G17" s="18" t="s">
        <v>56</v>
      </c>
      <c r="H17" s="13" t="s">
        <v>64</v>
      </c>
      <c r="I17" s="13" t="s">
        <v>72</v>
      </c>
      <c r="J17" s="12"/>
      <c r="K17" s="102">
        <v>43.88</v>
      </c>
      <c r="L17" s="21"/>
      <c r="M17" s="101"/>
      <c r="N17" s="28">
        <f t="shared" si="0"/>
        <v>5.050000000000004</v>
      </c>
      <c r="O17" s="97"/>
      <c r="P17" s="6" t="str">
        <f aca="true" t="shared" si="1" ref="P17:P35">IF(K17&lt;=41,"КМС",IF(K17&lt;=43.4,"I разр.",IF(K17&lt;=46.2,"II разр.",IF(K17&lt;=49.7,"III разр.",IF(K17&lt;=53.9,"I юн.",IF(K17&lt;=59.5,"II юн.",IF(K17&lt;=66.5,"III юн.","")))))))</f>
        <v>II разр.</v>
      </c>
      <c r="Q17" s="3"/>
      <c r="R17" s="20"/>
      <c r="S17" s="20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" customHeight="1">
      <c r="A18" s="6">
        <v>11</v>
      </c>
      <c r="B18" s="7">
        <v>49</v>
      </c>
      <c r="C18" s="7" t="s">
        <v>44</v>
      </c>
      <c r="D18" s="17" t="s">
        <v>169</v>
      </c>
      <c r="E18" s="18" t="s">
        <v>100</v>
      </c>
      <c r="F18" s="27">
        <v>36706</v>
      </c>
      <c r="G18" s="18" t="s">
        <v>56</v>
      </c>
      <c r="H18" s="13" t="s">
        <v>54</v>
      </c>
      <c r="I18" s="13" t="s">
        <v>62</v>
      </c>
      <c r="J18" s="12"/>
      <c r="K18" s="102">
        <v>43.91</v>
      </c>
      <c r="L18" s="21"/>
      <c r="M18" s="101"/>
      <c r="N18" s="28">
        <f t="shared" si="0"/>
        <v>5.079999999999998</v>
      </c>
      <c r="O18" s="97"/>
      <c r="P18" s="6" t="str">
        <f t="shared" si="1"/>
        <v>II разр.</v>
      </c>
      <c r="Q18" s="3"/>
      <c r="R18" s="20"/>
      <c r="S18" s="20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" customHeight="1">
      <c r="A19" s="6">
        <v>12</v>
      </c>
      <c r="B19" s="7">
        <v>42</v>
      </c>
      <c r="C19" s="7" t="s">
        <v>44</v>
      </c>
      <c r="D19" s="17" t="s">
        <v>177</v>
      </c>
      <c r="E19" s="18" t="s">
        <v>100</v>
      </c>
      <c r="F19" s="27" t="s">
        <v>178</v>
      </c>
      <c r="G19" s="18" t="s">
        <v>68</v>
      </c>
      <c r="H19" s="13" t="s">
        <v>64</v>
      </c>
      <c r="I19" s="13" t="s">
        <v>72</v>
      </c>
      <c r="J19" s="12"/>
      <c r="K19" s="102">
        <v>44.02</v>
      </c>
      <c r="L19" s="21"/>
      <c r="M19" s="101"/>
      <c r="N19" s="28">
        <f t="shared" si="0"/>
        <v>5.190000000000005</v>
      </c>
      <c r="O19" s="97"/>
      <c r="P19" s="6" t="str">
        <f t="shared" si="1"/>
        <v>II разр.</v>
      </c>
      <c r="Q19" s="3"/>
      <c r="R19" s="20"/>
      <c r="S19" s="20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5" customHeight="1">
      <c r="A20" s="6">
        <v>13</v>
      </c>
      <c r="B20" s="7">
        <v>63</v>
      </c>
      <c r="C20" s="7" t="s">
        <v>44</v>
      </c>
      <c r="D20" s="17" t="s">
        <v>159</v>
      </c>
      <c r="E20" s="18" t="s">
        <v>94</v>
      </c>
      <c r="F20" s="27">
        <v>37206</v>
      </c>
      <c r="G20" s="18" t="s">
        <v>83</v>
      </c>
      <c r="H20" s="13" t="s">
        <v>97</v>
      </c>
      <c r="I20" s="13" t="s">
        <v>160</v>
      </c>
      <c r="J20" s="12"/>
      <c r="K20" s="102">
        <v>44.51</v>
      </c>
      <c r="L20" s="21"/>
      <c r="M20" s="101"/>
      <c r="N20" s="28">
        <f t="shared" si="0"/>
        <v>5.68</v>
      </c>
      <c r="O20" s="97"/>
      <c r="P20" s="6" t="str">
        <f t="shared" si="1"/>
        <v>II разр.</v>
      </c>
      <c r="Q20" s="3"/>
      <c r="R20" s="20"/>
      <c r="S20" s="20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5" customHeight="1">
      <c r="A21" s="6">
        <v>14</v>
      </c>
      <c r="B21" s="7">
        <v>47</v>
      </c>
      <c r="C21" s="7" t="s">
        <v>47</v>
      </c>
      <c r="D21" s="17" t="s">
        <v>168</v>
      </c>
      <c r="E21" s="18" t="s">
        <v>100</v>
      </c>
      <c r="F21" s="27">
        <v>36577</v>
      </c>
      <c r="G21" s="18" t="s">
        <v>56</v>
      </c>
      <c r="H21" s="13" t="s">
        <v>54</v>
      </c>
      <c r="I21" s="13" t="s">
        <v>62</v>
      </c>
      <c r="J21" s="12"/>
      <c r="K21" s="102">
        <v>45.58</v>
      </c>
      <c r="L21" s="21"/>
      <c r="M21" s="101"/>
      <c r="N21" s="28">
        <f t="shared" si="0"/>
        <v>6.75</v>
      </c>
      <c r="O21" s="97"/>
      <c r="P21" s="6" t="str">
        <f t="shared" si="1"/>
        <v>II разр.</v>
      </c>
      <c r="Q21" s="3"/>
      <c r="R21" s="20"/>
      <c r="S21" s="20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5" customHeight="1">
      <c r="A22" s="6">
        <v>15</v>
      </c>
      <c r="B22" s="7">
        <v>45</v>
      </c>
      <c r="C22" s="7" t="s">
        <v>44</v>
      </c>
      <c r="D22" s="17" t="s">
        <v>167</v>
      </c>
      <c r="E22" s="18" t="s">
        <v>100</v>
      </c>
      <c r="F22" s="27">
        <v>36733</v>
      </c>
      <c r="G22" s="18"/>
      <c r="H22" s="13" t="s">
        <v>55</v>
      </c>
      <c r="I22" s="13" t="s">
        <v>71</v>
      </c>
      <c r="J22" s="12"/>
      <c r="K22" s="102">
        <v>45.72</v>
      </c>
      <c r="L22" s="21"/>
      <c r="M22" s="101"/>
      <c r="N22" s="28">
        <f t="shared" si="0"/>
        <v>6.890000000000001</v>
      </c>
      <c r="O22" s="97"/>
      <c r="P22" s="6" t="str">
        <f t="shared" si="1"/>
        <v>II разр.</v>
      </c>
      <c r="Q22" s="3"/>
      <c r="R22" s="20"/>
      <c r="S22" s="20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5" customHeight="1">
      <c r="A23" s="6">
        <v>16</v>
      </c>
      <c r="B23" s="7">
        <v>51</v>
      </c>
      <c r="C23" s="7" t="s">
        <v>47</v>
      </c>
      <c r="D23" s="17" t="s">
        <v>172</v>
      </c>
      <c r="E23" s="18" t="s">
        <v>100</v>
      </c>
      <c r="F23" s="27">
        <v>36654</v>
      </c>
      <c r="G23" s="18" t="s">
        <v>56</v>
      </c>
      <c r="H23" s="13" t="s">
        <v>54</v>
      </c>
      <c r="I23" s="13" t="s">
        <v>62</v>
      </c>
      <c r="J23" s="12"/>
      <c r="K23" s="102">
        <v>46.28</v>
      </c>
      <c r="L23" s="21"/>
      <c r="M23" s="101"/>
      <c r="N23" s="28">
        <f t="shared" si="0"/>
        <v>7.450000000000003</v>
      </c>
      <c r="O23" s="97"/>
      <c r="P23" s="6" t="str">
        <f t="shared" si="1"/>
        <v>III разр.</v>
      </c>
      <c r="Q23" s="3"/>
      <c r="R23" s="20"/>
      <c r="S23" s="20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5" customHeight="1">
      <c r="A24" s="6">
        <v>17</v>
      </c>
      <c r="B24" s="7">
        <v>66</v>
      </c>
      <c r="C24" s="7" t="s">
        <v>44</v>
      </c>
      <c r="D24" s="17" t="s">
        <v>157</v>
      </c>
      <c r="E24" s="18" t="s">
        <v>94</v>
      </c>
      <c r="F24" s="27">
        <v>37159</v>
      </c>
      <c r="G24" s="18" t="s">
        <v>63</v>
      </c>
      <c r="H24" s="13" t="s">
        <v>54</v>
      </c>
      <c r="I24" s="13" t="s">
        <v>62</v>
      </c>
      <c r="J24" s="12"/>
      <c r="K24" s="102">
        <v>46.45</v>
      </c>
      <c r="L24" s="21"/>
      <c r="M24" s="101"/>
      <c r="N24" s="28">
        <f t="shared" si="0"/>
        <v>7.6200000000000045</v>
      </c>
      <c r="O24" s="97"/>
      <c r="P24" s="6" t="str">
        <f t="shared" si="1"/>
        <v>III разр.</v>
      </c>
      <c r="Q24" s="3"/>
      <c r="R24" s="20"/>
      <c r="S24" s="20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5" customHeight="1">
      <c r="A25" s="6">
        <v>18</v>
      </c>
      <c r="B25" s="7">
        <v>67</v>
      </c>
      <c r="C25" s="7" t="s">
        <v>47</v>
      </c>
      <c r="D25" s="17" t="s">
        <v>152</v>
      </c>
      <c r="E25" s="18" t="s">
        <v>94</v>
      </c>
      <c r="F25" s="27">
        <v>37277</v>
      </c>
      <c r="G25" s="18" t="s">
        <v>83</v>
      </c>
      <c r="H25" s="13" t="s">
        <v>60</v>
      </c>
      <c r="I25" s="13" t="s">
        <v>61</v>
      </c>
      <c r="J25" s="12"/>
      <c r="K25" s="102">
        <v>46.48</v>
      </c>
      <c r="L25" s="21"/>
      <c r="M25" s="101"/>
      <c r="N25" s="28">
        <f t="shared" si="0"/>
        <v>7.649999999999999</v>
      </c>
      <c r="O25" s="97"/>
      <c r="P25" s="6" t="str">
        <f t="shared" si="1"/>
        <v>III разр.</v>
      </c>
      <c r="Q25" s="3"/>
      <c r="R25" s="20"/>
      <c r="S25" s="20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5" customHeight="1">
      <c r="A26" s="6">
        <v>19</v>
      </c>
      <c r="B26" s="7">
        <v>65</v>
      </c>
      <c r="C26" s="7" t="s">
        <v>47</v>
      </c>
      <c r="D26" s="17" t="s">
        <v>155</v>
      </c>
      <c r="E26" s="18" t="s">
        <v>94</v>
      </c>
      <c r="F26" s="27">
        <v>37659</v>
      </c>
      <c r="G26" s="18" t="s">
        <v>156</v>
      </c>
      <c r="H26" s="13" t="s">
        <v>54</v>
      </c>
      <c r="I26" s="13" t="s">
        <v>62</v>
      </c>
      <c r="J26" s="12"/>
      <c r="K26" s="102">
        <v>46.57</v>
      </c>
      <c r="L26" s="21"/>
      <c r="M26" s="101"/>
      <c r="N26" s="28">
        <f t="shared" si="0"/>
        <v>7.740000000000002</v>
      </c>
      <c r="O26" s="97"/>
      <c r="P26" s="6" t="str">
        <f t="shared" si="1"/>
        <v>III разр.</v>
      </c>
      <c r="Q26" s="3"/>
      <c r="R26" s="20"/>
      <c r="S26" s="20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5" customHeight="1">
      <c r="A27" s="6">
        <v>20</v>
      </c>
      <c r="B27" s="7">
        <v>60</v>
      </c>
      <c r="C27" s="7" t="s">
        <v>47</v>
      </c>
      <c r="D27" s="17" t="s">
        <v>175</v>
      </c>
      <c r="E27" s="18" t="s">
        <v>100</v>
      </c>
      <c r="F27" s="27">
        <v>36355</v>
      </c>
      <c r="G27" s="18" t="s">
        <v>83</v>
      </c>
      <c r="H27" s="13" t="s">
        <v>97</v>
      </c>
      <c r="I27" s="13" t="s">
        <v>176</v>
      </c>
      <c r="J27" s="12"/>
      <c r="K27" s="102">
        <v>46.77</v>
      </c>
      <c r="L27" s="21"/>
      <c r="M27" s="101"/>
      <c r="N27" s="28">
        <f t="shared" si="0"/>
        <v>7.940000000000005</v>
      </c>
      <c r="O27" s="97"/>
      <c r="P27" s="6" t="str">
        <f t="shared" si="1"/>
        <v>III разр.</v>
      </c>
      <c r="Q27" s="3"/>
      <c r="R27" s="20"/>
      <c r="S27" s="20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5" customHeight="1">
      <c r="A28" s="6">
        <v>21</v>
      </c>
      <c r="B28" s="7">
        <v>64</v>
      </c>
      <c r="C28" s="7" t="s">
        <v>47</v>
      </c>
      <c r="D28" s="17" t="s">
        <v>158</v>
      </c>
      <c r="E28" s="18" t="s">
        <v>94</v>
      </c>
      <c r="F28" s="27">
        <v>37345</v>
      </c>
      <c r="G28" s="18" t="s">
        <v>83</v>
      </c>
      <c r="H28" s="13" t="s">
        <v>97</v>
      </c>
      <c r="I28" s="13" t="s">
        <v>116</v>
      </c>
      <c r="J28" s="12"/>
      <c r="K28" s="102">
        <v>46.89</v>
      </c>
      <c r="L28" s="21"/>
      <c r="M28" s="101"/>
      <c r="N28" s="28">
        <f t="shared" si="0"/>
        <v>8.060000000000002</v>
      </c>
      <c r="O28" s="97"/>
      <c r="P28" s="6" t="str">
        <f t="shared" si="1"/>
        <v>III разр.</v>
      </c>
      <c r="Q28" s="3"/>
      <c r="R28" s="20"/>
      <c r="S28" s="20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5" customHeight="1">
      <c r="A29" s="6">
        <v>22</v>
      </c>
      <c r="B29" s="7">
        <v>69</v>
      </c>
      <c r="C29" s="7" t="s">
        <v>44</v>
      </c>
      <c r="D29" s="17" t="s">
        <v>150</v>
      </c>
      <c r="E29" s="18" t="s">
        <v>94</v>
      </c>
      <c r="F29" s="27">
        <v>37532</v>
      </c>
      <c r="G29" s="18" t="s">
        <v>151</v>
      </c>
      <c r="H29" s="13" t="s">
        <v>147</v>
      </c>
      <c r="I29" s="13" t="s">
        <v>148</v>
      </c>
      <c r="J29" s="12"/>
      <c r="K29" s="102">
        <v>52.78</v>
      </c>
      <c r="L29" s="21"/>
      <c r="M29" s="101"/>
      <c r="N29" s="28">
        <f t="shared" si="0"/>
        <v>13.950000000000003</v>
      </c>
      <c r="O29" s="97"/>
      <c r="P29" s="6" t="str">
        <f t="shared" si="1"/>
        <v>I юн.</v>
      </c>
      <c r="Q29" s="3"/>
      <c r="R29" s="20"/>
      <c r="S29" s="20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5" customHeight="1">
      <c r="A30" s="6">
        <v>23</v>
      </c>
      <c r="B30" s="7">
        <v>68</v>
      </c>
      <c r="C30" s="7" t="s">
        <v>44</v>
      </c>
      <c r="D30" s="17" t="s">
        <v>146</v>
      </c>
      <c r="E30" s="18" t="s">
        <v>94</v>
      </c>
      <c r="F30" s="27">
        <v>36803</v>
      </c>
      <c r="G30" s="18"/>
      <c r="H30" s="13" t="s">
        <v>147</v>
      </c>
      <c r="I30" s="13" t="s">
        <v>148</v>
      </c>
      <c r="J30" s="12"/>
      <c r="K30" s="102">
        <v>61.17</v>
      </c>
      <c r="L30" s="21"/>
      <c r="M30" s="101"/>
      <c r="N30" s="28">
        <f t="shared" si="0"/>
        <v>22.340000000000003</v>
      </c>
      <c r="O30" s="97"/>
      <c r="P30" s="6" t="str">
        <f t="shared" si="1"/>
        <v>III юн.</v>
      </c>
      <c r="Q30" s="3"/>
      <c r="R30" s="20"/>
      <c r="S30" s="20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5" customHeight="1">
      <c r="A31" s="6">
        <v>24</v>
      </c>
      <c r="B31" s="7">
        <v>62</v>
      </c>
      <c r="C31" s="7" t="s">
        <v>44</v>
      </c>
      <c r="D31" s="17" t="s">
        <v>153</v>
      </c>
      <c r="E31" s="18" t="s">
        <v>100</v>
      </c>
      <c r="F31" s="27">
        <v>36389</v>
      </c>
      <c r="G31" s="18" t="s">
        <v>154</v>
      </c>
      <c r="H31" s="13" t="s">
        <v>147</v>
      </c>
      <c r="I31" s="13" t="s">
        <v>148</v>
      </c>
      <c r="J31" s="12"/>
      <c r="K31" s="102">
        <v>61.82</v>
      </c>
      <c r="L31" s="21"/>
      <c r="M31" s="101"/>
      <c r="N31" s="28">
        <f t="shared" si="0"/>
        <v>22.990000000000002</v>
      </c>
      <c r="O31" s="97"/>
      <c r="P31" s="6" t="str">
        <f t="shared" si="1"/>
        <v>III юн.</v>
      </c>
      <c r="Q31" s="3"/>
      <c r="R31" s="20"/>
      <c r="S31" s="20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5" customHeight="1">
      <c r="A32" s="6"/>
      <c r="B32" s="7">
        <v>59</v>
      </c>
      <c r="C32" s="7" t="s">
        <v>47</v>
      </c>
      <c r="D32" s="17" t="s">
        <v>161</v>
      </c>
      <c r="E32" s="18" t="s">
        <v>100</v>
      </c>
      <c r="F32" s="27">
        <v>36922</v>
      </c>
      <c r="G32" s="18" t="s">
        <v>83</v>
      </c>
      <c r="H32" s="13" t="s">
        <v>97</v>
      </c>
      <c r="I32" s="13" t="s">
        <v>162</v>
      </c>
      <c r="J32" s="12"/>
      <c r="K32" s="102" t="s">
        <v>78</v>
      </c>
      <c r="L32" s="21"/>
      <c r="M32" s="101"/>
      <c r="N32" s="28"/>
      <c r="O32" s="97"/>
      <c r="P32" s="6">
        <f t="shared" si="1"/>
      </c>
      <c r="Q32" s="3"/>
      <c r="R32" s="20"/>
      <c r="S32" s="20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5" customHeight="1">
      <c r="A33" s="6"/>
      <c r="B33" s="7">
        <v>61</v>
      </c>
      <c r="C33" s="7" t="s">
        <v>44</v>
      </c>
      <c r="D33" s="17" t="s">
        <v>171</v>
      </c>
      <c r="E33" s="18" t="s">
        <v>100</v>
      </c>
      <c r="F33" s="27">
        <v>36466</v>
      </c>
      <c r="G33" s="18" t="s">
        <v>83</v>
      </c>
      <c r="H33" s="13" t="s">
        <v>97</v>
      </c>
      <c r="I33" s="13" t="s">
        <v>162</v>
      </c>
      <c r="J33" s="12"/>
      <c r="K33" s="102" t="s">
        <v>82</v>
      </c>
      <c r="L33" s="21"/>
      <c r="M33" s="101"/>
      <c r="N33" s="28"/>
      <c r="O33" s="97"/>
      <c r="P33" s="6">
        <f t="shared" si="1"/>
      </c>
      <c r="Q33" s="3"/>
      <c r="R33" s="20"/>
      <c r="S33" s="20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15" customHeight="1">
      <c r="A34" s="6"/>
      <c r="B34" s="7">
        <v>48</v>
      </c>
      <c r="C34" s="7" t="s">
        <v>44</v>
      </c>
      <c r="D34" s="17" t="s">
        <v>181</v>
      </c>
      <c r="E34" s="18" t="s">
        <v>100</v>
      </c>
      <c r="F34" s="27" t="s">
        <v>182</v>
      </c>
      <c r="G34" s="18" t="s">
        <v>68</v>
      </c>
      <c r="H34" s="13" t="s">
        <v>54</v>
      </c>
      <c r="I34" s="13" t="s">
        <v>62</v>
      </c>
      <c r="J34" s="12"/>
      <c r="K34" s="102" t="s">
        <v>81</v>
      </c>
      <c r="L34" s="21"/>
      <c r="M34" s="101"/>
      <c r="N34" s="28"/>
      <c r="O34" s="97"/>
      <c r="P34" s="6">
        <f t="shared" si="1"/>
      </c>
      <c r="Q34" s="3"/>
      <c r="R34" s="20"/>
      <c r="S34" s="20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spans="1:32" ht="15" customHeight="1" thickBot="1">
      <c r="A35" s="32"/>
      <c r="B35" s="33">
        <v>44</v>
      </c>
      <c r="C35" s="33" t="s">
        <v>44</v>
      </c>
      <c r="D35" s="34" t="s">
        <v>163</v>
      </c>
      <c r="E35" s="36" t="s">
        <v>100</v>
      </c>
      <c r="F35" s="35" t="s">
        <v>164</v>
      </c>
      <c r="G35" s="36" t="s">
        <v>63</v>
      </c>
      <c r="H35" s="37" t="s">
        <v>55</v>
      </c>
      <c r="I35" s="37" t="s">
        <v>71</v>
      </c>
      <c r="J35" s="39"/>
      <c r="K35" s="71" t="s">
        <v>67</v>
      </c>
      <c r="L35" s="40"/>
      <c r="M35" s="113"/>
      <c r="N35" s="58"/>
      <c r="O35" s="112"/>
      <c r="P35" s="32">
        <f t="shared" si="1"/>
      </c>
      <c r="Q35" s="3"/>
      <c r="R35" s="20"/>
      <c r="S35" s="20"/>
      <c r="T35" s="4"/>
      <c r="U35" s="4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</row>
    <row r="36" spans="1:32" ht="24" customHeight="1" thickTop="1">
      <c r="A36" s="6"/>
      <c r="B36" s="7"/>
      <c r="C36" s="7"/>
      <c r="D36" s="17"/>
      <c r="E36" s="18"/>
      <c r="F36" s="27"/>
      <c r="G36" s="18"/>
      <c r="H36" s="13"/>
      <c r="I36" s="13"/>
      <c r="J36" s="12"/>
      <c r="K36" s="102"/>
      <c r="L36" s="21"/>
      <c r="M36" s="101"/>
      <c r="N36" s="28"/>
      <c r="O36" s="97"/>
      <c r="P36" s="6"/>
      <c r="Q36" s="3"/>
      <c r="R36" s="20"/>
      <c r="S36" s="20"/>
      <c r="T36" s="4"/>
      <c r="U36" s="4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</row>
    <row r="37" spans="2:16" ht="15.75" customHeight="1">
      <c r="B37" s="74" t="s">
        <v>234</v>
      </c>
      <c r="D37" s="75"/>
      <c r="E37" s="75"/>
      <c r="F37" s="75"/>
      <c r="G37" s="76"/>
      <c r="H37" s="76"/>
      <c r="K37" s="76" t="s">
        <v>40</v>
      </c>
      <c r="L37" s="76" t="s">
        <v>40</v>
      </c>
      <c r="P37" s="78"/>
    </row>
    <row r="38" spans="2:16" ht="15.75" customHeight="1">
      <c r="B38" s="74" t="s">
        <v>235</v>
      </c>
      <c r="D38" s="79"/>
      <c r="E38" s="80"/>
      <c r="F38" s="81"/>
      <c r="G38" s="76"/>
      <c r="H38" s="76"/>
      <c r="I38" s="13"/>
      <c r="K38" s="76" t="s">
        <v>140</v>
      </c>
      <c r="L38" s="76" t="s">
        <v>140</v>
      </c>
      <c r="P38" s="78"/>
    </row>
    <row r="39" spans="1:38" ht="15.75" customHeight="1">
      <c r="A39" s="6"/>
      <c r="G39" s="76"/>
      <c r="H39" s="76"/>
      <c r="K39" s="76" t="s">
        <v>139</v>
      </c>
      <c r="L39" s="76" t="s">
        <v>139</v>
      </c>
      <c r="O39" s="28"/>
      <c r="P39" s="6"/>
      <c r="Q39" s="5"/>
      <c r="R39" s="20"/>
      <c r="S39" s="20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2" ht="17.25" customHeight="1">
      <c r="A40" s="6"/>
      <c r="B40" s="7"/>
      <c r="C40" s="7"/>
      <c r="D40" s="17"/>
      <c r="E40" s="18"/>
      <c r="F40" s="27"/>
      <c r="G40" s="18"/>
      <c r="H40" s="13"/>
      <c r="I40" s="13"/>
      <c r="J40" s="12"/>
      <c r="K40" s="102"/>
      <c r="L40" s="21"/>
      <c r="M40" s="101"/>
      <c r="N40" s="28"/>
      <c r="O40" s="97"/>
      <c r="P40" s="6"/>
      <c r="Q40" s="3"/>
      <c r="R40" s="20"/>
      <c r="S40" s="20"/>
      <c r="T40" s="4"/>
      <c r="U40" s="4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</row>
    <row r="41" spans="1:32" ht="17.25" customHeight="1">
      <c r="A41" s="6"/>
      <c r="B41" s="7"/>
      <c r="C41" s="7"/>
      <c r="D41" s="17"/>
      <c r="E41" s="18"/>
      <c r="F41" s="27"/>
      <c r="G41" s="18"/>
      <c r="H41" s="13"/>
      <c r="I41" s="13"/>
      <c r="J41" s="12"/>
      <c r="K41" s="102"/>
      <c r="L41" s="21"/>
      <c r="M41" s="101"/>
      <c r="N41" s="28"/>
      <c r="O41" s="97"/>
      <c r="P41" s="6"/>
      <c r="Q41" s="3"/>
      <c r="R41" s="20"/>
      <c r="S41" s="20"/>
      <c r="T41" s="4"/>
      <c r="U41" s="4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</row>
    <row r="42" spans="1:32" ht="17.25" customHeight="1">
      <c r="A42" s="6"/>
      <c r="B42" s="7"/>
      <c r="C42" s="7"/>
      <c r="D42" s="17"/>
      <c r="E42" s="18"/>
      <c r="F42" s="27"/>
      <c r="G42" s="18"/>
      <c r="H42" s="13"/>
      <c r="I42" s="13"/>
      <c r="J42" s="12"/>
      <c r="K42" s="102"/>
      <c r="L42" s="21"/>
      <c r="M42" s="101"/>
      <c r="N42" s="28"/>
      <c r="O42" s="97"/>
      <c r="P42" s="6"/>
      <c r="Q42" s="3"/>
      <c r="R42" s="20"/>
      <c r="S42" s="20"/>
      <c r="T42" s="4"/>
      <c r="U42" s="4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</row>
    <row r="43" spans="1:32" ht="17.25" customHeight="1">
      <c r="A43" s="6"/>
      <c r="B43" s="7"/>
      <c r="C43" s="7"/>
      <c r="D43" s="17"/>
      <c r="E43" s="18"/>
      <c r="F43" s="27"/>
      <c r="G43" s="18"/>
      <c r="H43" s="13"/>
      <c r="I43" s="13"/>
      <c r="J43" s="12"/>
      <c r="K43" s="102"/>
      <c r="L43" s="21"/>
      <c r="M43" s="101"/>
      <c r="N43" s="28"/>
      <c r="O43" s="97"/>
      <c r="P43" s="6"/>
      <c r="Q43" s="3"/>
      <c r="R43" s="20"/>
      <c r="S43" s="20"/>
      <c r="T43" s="4"/>
      <c r="U43" s="4"/>
      <c r="V43" s="4"/>
      <c r="W43" s="4"/>
      <c r="X43" s="7"/>
      <c r="Y43" s="4"/>
      <c r="Z43" s="4"/>
      <c r="AA43" s="4"/>
      <c r="AB43" s="4"/>
      <c r="AC43" s="4"/>
      <c r="AD43" s="4"/>
      <c r="AE43" s="4"/>
      <c r="AF43" s="4"/>
    </row>
    <row r="44" spans="1:32" ht="17.25" customHeight="1">
      <c r="A44" s="150" t="s">
        <v>236</v>
      </c>
      <c r="B44" s="150"/>
      <c r="C44" s="150"/>
      <c r="D44" s="150"/>
      <c r="E44" s="116"/>
      <c r="F44" s="117"/>
      <c r="G44" s="116"/>
      <c r="H44" s="151" t="s">
        <v>237</v>
      </c>
      <c r="I44" s="151"/>
      <c r="J44" s="151"/>
      <c r="K44" s="151"/>
      <c r="L44" s="151"/>
      <c r="M44" s="151"/>
      <c r="N44" s="151"/>
      <c r="O44" s="97"/>
      <c r="P44" s="6"/>
      <c r="Q44" s="3"/>
      <c r="R44" s="20"/>
      <c r="S44" s="20"/>
      <c r="T44" s="4"/>
      <c r="U44" s="4"/>
      <c r="V44" s="4"/>
      <c r="W44" s="4"/>
      <c r="X44" s="7"/>
      <c r="Y44" s="4"/>
      <c r="Z44" s="4"/>
      <c r="AA44" s="4"/>
      <c r="AB44" s="4"/>
      <c r="AC44" s="4"/>
      <c r="AD44" s="4"/>
      <c r="AE44" s="4"/>
      <c r="AF44" s="4"/>
    </row>
    <row r="45" spans="1:32" ht="17.25" customHeight="1">
      <c r="A45" s="6"/>
      <c r="B45" s="7"/>
      <c r="C45" s="7"/>
      <c r="D45" s="17"/>
      <c r="E45" s="18"/>
      <c r="F45" s="27"/>
      <c r="G45" s="18"/>
      <c r="H45" s="13"/>
      <c r="I45" s="13"/>
      <c r="J45" s="12"/>
      <c r="K45" s="102"/>
      <c r="L45" s="21"/>
      <c r="M45" s="101"/>
      <c r="N45" s="28"/>
      <c r="O45" s="97"/>
      <c r="P45" s="6"/>
      <c r="Q45" s="3"/>
      <c r="R45" s="20"/>
      <c r="S45" s="20"/>
      <c r="T45" s="4"/>
      <c r="U45" s="4"/>
      <c r="V45" s="4"/>
      <c r="W45" s="4"/>
      <c r="X45" s="7"/>
      <c r="Y45" s="4"/>
      <c r="Z45" s="4"/>
      <c r="AA45" s="4"/>
      <c r="AB45" s="4"/>
      <c r="AC45" s="4"/>
      <c r="AD45" s="4"/>
      <c r="AE45" s="4"/>
      <c r="AF45" s="4"/>
    </row>
    <row r="46" spans="1:32" ht="17.25" customHeight="1">
      <c r="A46" s="6"/>
      <c r="B46" s="7"/>
      <c r="C46" s="7"/>
      <c r="D46" s="17"/>
      <c r="E46" s="18"/>
      <c r="F46" s="27"/>
      <c r="G46" s="18"/>
      <c r="H46" s="13"/>
      <c r="I46" s="13"/>
      <c r="J46" s="12"/>
      <c r="K46" s="102"/>
      <c r="L46" s="21"/>
      <c r="M46" s="101"/>
      <c r="N46" s="28"/>
      <c r="O46" s="97"/>
      <c r="P46" s="6"/>
      <c r="Q46" s="3"/>
      <c r="R46" s="20"/>
      <c r="S46" s="20"/>
      <c r="T46" s="4"/>
      <c r="U46" s="4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</row>
    <row r="47" spans="1:32" ht="17.25" customHeight="1">
      <c r="A47" s="6"/>
      <c r="B47" s="7"/>
      <c r="C47" s="7"/>
      <c r="D47" s="17"/>
      <c r="E47" s="18"/>
      <c r="F47" s="27"/>
      <c r="G47" s="18"/>
      <c r="H47" s="13"/>
      <c r="I47" s="13"/>
      <c r="J47" s="12"/>
      <c r="K47" s="102"/>
      <c r="L47" s="21"/>
      <c r="M47" s="101"/>
      <c r="N47" s="28"/>
      <c r="O47" s="97"/>
      <c r="P47" s="6"/>
      <c r="Q47" s="3"/>
      <c r="R47" s="20"/>
      <c r="S47" s="20"/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48" spans="1:32" ht="17.25" customHeight="1">
      <c r="A48" s="6"/>
      <c r="B48" s="7"/>
      <c r="C48" s="7"/>
      <c r="D48" s="17"/>
      <c r="E48" s="18"/>
      <c r="F48" s="27"/>
      <c r="G48" s="18"/>
      <c r="H48" s="13"/>
      <c r="I48" s="13"/>
      <c r="J48" s="12"/>
      <c r="K48" s="102"/>
      <c r="L48" s="21"/>
      <c r="M48" s="101"/>
      <c r="N48" s="28"/>
      <c r="O48" s="97"/>
      <c r="P48" s="6"/>
      <c r="Q48" s="3"/>
      <c r="R48" s="20"/>
      <c r="S48" s="20"/>
      <c r="T48" s="4"/>
      <c r="U48" s="4"/>
      <c r="V48" s="4"/>
      <c r="W48" s="4"/>
      <c r="X48" s="7"/>
      <c r="Y48" s="4"/>
      <c r="Z48" s="4"/>
      <c r="AA48" s="4"/>
      <c r="AB48" s="4"/>
      <c r="AC48" s="4"/>
      <c r="AD48" s="4"/>
      <c r="AE48" s="4"/>
      <c r="AF48" s="4"/>
    </row>
    <row r="49" spans="2:32" ht="32.25" customHeight="1">
      <c r="B49" s="16"/>
      <c r="C49" s="140" t="s">
        <v>239</v>
      </c>
      <c r="D49" s="140"/>
      <c r="E49" s="140"/>
      <c r="F49" s="140"/>
      <c r="G49" s="140"/>
      <c r="H49" s="140"/>
      <c r="I49" s="140"/>
      <c r="J49" s="16"/>
      <c r="K49" s="19" t="s">
        <v>10</v>
      </c>
      <c r="L49" s="16"/>
      <c r="M49" s="16"/>
      <c r="N49" s="16"/>
      <c r="O49" s="16"/>
      <c r="P49" s="16"/>
      <c r="Q49" s="3"/>
      <c r="R49" s="4">
        <v>37.5</v>
      </c>
      <c r="S49" s="4">
        <v>35.4</v>
      </c>
      <c r="T49" s="4"/>
      <c r="U49" s="4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</row>
    <row r="50" spans="1:32" ht="16.5" customHeight="1" thickBot="1">
      <c r="A50" s="2" t="s">
        <v>4</v>
      </c>
      <c r="B50" s="2" t="s">
        <v>0</v>
      </c>
      <c r="C50" s="10" t="s">
        <v>6</v>
      </c>
      <c r="D50" s="2" t="s">
        <v>2</v>
      </c>
      <c r="E50" s="2" t="s">
        <v>37</v>
      </c>
      <c r="F50" s="2"/>
      <c r="G50" s="2" t="s">
        <v>1</v>
      </c>
      <c r="H50" s="2" t="s">
        <v>39</v>
      </c>
      <c r="I50" s="2" t="s">
        <v>39</v>
      </c>
      <c r="J50" s="2"/>
      <c r="K50" s="11" t="s">
        <v>3</v>
      </c>
      <c r="L50" s="11" t="s">
        <v>8</v>
      </c>
      <c r="M50" s="11"/>
      <c r="N50" s="11" t="s">
        <v>11</v>
      </c>
      <c r="O50" s="2" t="s">
        <v>8</v>
      </c>
      <c r="P50" s="2" t="s">
        <v>5</v>
      </c>
      <c r="Q50" s="3"/>
      <c r="R50" s="20"/>
      <c r="S50" s="20"/>
      <c r="T50" s="4"/>
      <c r="U50" s="4"/>
      <c r="V50" s="4"/>
      <c r="W50" s="4"/>
      <c r="X50" s="7"/>
      <c r="Y50" s="4"/>
      <c r="Z50" s="4"/>
      <c r="AA50" s="4"/>
      <c r="AB50" s="4"/>
      <c r="AC50" s="4"/>
      <c r="AD50" s="4"/>
      <c r="AE50" s="4"/>
      <c r="AF50" s="4"/>
    </row>
    <row r="51" spans="1:32" ht="15.75" customHeight="1" thickTop="1">
      <c r="A51" s="6">
        <v>1</v>
      </c>
      <c r="B51" s="7">
        <v>91</v>
      </c>
      <c r="C51" s="7" t="s">
        <v>44</v>
      </c>
      <c r="D51" s="17" t="s">
        <v>199</v>
      </c>
      <c r="E51" s="18" t="s">
        <v>45</v>
      </c>
      <c r="F51" s="27">
        <v>35617</v>
      </c>
      <c r="G51" s="18" t="s">
        <v>41</v>
      </c>
      <c r="H51" s="13" t="s">
        <v>93</v>
      </c>
      <c r="I51" s="13"/>
      <c r="J51" s="12"/>
      <c r="K51" s="102">
        <v>38.23</v>
      </c>
      <c r="L51" s="21"/>
      <c r="M51" s="101"/>
      <c r="N51" s="53">
        <f>K51-K$51</f>
        <v>0</v>
      </c>
      <c r="O51" s="97"/>
      <c r="P51" s="6" t="str">
        <f>IF(K51&lt;=41,"КМС",IF(K51&lt;=43.4,"I разр.",IF(K51&lt;=46.2,"II разр.",IF(K51&lt;=49.7,"III разр.",IF(K51&lt;=53.9,"I юн.",IF(K51&lt;=59.5,"II юн.",IF(K51&lt;=66.5,"III юн.","")))))))</f>
        <v>КМС</v>
      </c>
      <c r="Q51" s="3"/>
      <c r="R51" s="20"/>
      <c r="S51" s="20"/>
      <c r="T51" s="4"/>
      <c r="U51" s="4"/>
      <c r="V51" s="4"/>
      <c r="W51" s="4"/>
      <c r="X51" s="7"/>
      <c r="Y51" s="4"/>
      <c r="Z51" s="4"/>
      <c r="AA51" s="4"/>
      <c r="AB51" s="4"/>
      <c r="AC51" s="4"/>
      <c r="AD51" s="4"/>
      <c r="AE51" s="4"/>
      <c r="AF51" s="4"/>
    </row>
    <row r="52" spans="1:32" ht="15.75" customHeight="1">
      <c r="A52" s="6">
        <v>2</v>
      </c>
      <c r="B52" s="7">
        <v>87</v>
      </c>
      <c r="C52" s="7" t="s">
        <v>47</v>
      </c>
      <c r="D52" s="17" t="s">
        <v>200</v>
      </c>
      <c r="E52" s="18" t="s">
        <v>45</v>
      </c>
      <c r="F52" s="27">
        <v>35979</v>
      </c>
      <c r="G52" s="18" t="s">
        <v>41</v>
      </c>
      <c r="H52" s="13" t="s">
        <v>93</v>
      </c>
      <c r="I52" s="13"/>
      <c r="J52" s="12"/>
      <c r="K52" s="102">
        <v>38.35</v>
      </c>
      <c r="L52" s="21"/>
      <c r="M52" s="101"/>
      <c r="N52" s="28">
        <f aca="true" t="shared" si="2" ref="N52:N64">K52-K$51</f>
        <v>0.12000000000000455</v>
      </c>
      <c r="O52" s="97"/>
      <c r="P52" s="6" t="str">
        <f aca="true" t="shared" si="3" ref="P52:P63">IF(K52&lt;=41,"КМС",IF(K52&lt;=43.4,"I разр.",IF(K52&lt;=46.2,"II разр.",IF(K52&lt;=49.7,"III разр.",IF(K52&lt;=53.9,"I юн.",IF(K52&lt;=59.5,"II юн.",IF(K52&lt;=66.5,"III юн.","")))))))</f>
        <v>КМС</v>
      </c>
      <c r="Q52" s="3"/>
      <c r="R52" s="20"/>
      <c r="S52" s="20"/>
      <c r="T52" s="4"/>
      <c r="U52" s="4"/>
      <c r="V52" s="4"/>
      <c r="W52" s="4"/>
      <c r="X52" s="7"/>
      <c r="Y52" s="4"/>
      <c r="Z52" s="4"/>
      <c r="AA52" s="4"/>
      <c r="AB52" s="4"/>
      <c r="AC52" s="4"/>
      <c r="AD52" s="4"/>
      <c r="AE52" s="4"/>
      <c r="AF52" s="4"/>
    </row>
    <row r="53" spans="1:32" ht="15.75" customHeight="1">
      <c r="A53" s="6">
        <v>3</v>
      </c>
      <c r="B53" s="7">
        <v>71</v>
      </c>
      <c r="C53" s="7" t="s">
        <v>47</v>
      </c>
      <c r="D53" s="17" t="s">
        <v>195</v>
      </c>
      <c r="E53" s="18" t="s">
        <v>45</v>
      </c>
      <c r="F53" s="27">
        <v>36252</v>
      </c>
      <c r="G53" s="18" t="s">
        <v>48</v>
      </c>
      <c r="H53" s="13" t="s">
        <v>97</v>
      </c>
      <c r="I53" s="13" t="s">
        <v>176</v>
      </c>
      <c r="J53" s="12"/>
      <c r="K53" s="102">
        <v>39.64</v>
      </c>
      <c r="L53" s="21"/>
      <c r="M53" s="101"/>
      <c r="N53" s="28">
        <f t="shared" si="2"/>
        <v>1.4100000000000037</v>
      </c>
      <c r="O53" s="97"/>
      <c r="P53" s="6" t="str">
        <f t="shared" si="3"/>
        <v>КМС</v>
      </c>
      <c r="Q53" s="3"/>
      <c r="R53" s="20"/>
      <c r="S53" s="20"/>
      <c r="T53" s="4"/>
      <c r="U53" s="4"/>
      <c r="V53" s="4"/>
      <c r="W53" s="4"/>
      <c r="X53" s="7"/>
      <c r="Y53" s="4"/>
      <c r="Z53" s="4"/>
      <c r="AA53" s="4"/>
      <c r="AB53" s="4"/>
      <c r="AC53" s="4"/>
      <c r="AD53" s="4"/>
      <c r="AE53" s="4"/>
      <c r="AF53" s="4"/>
    </row>
    <row r="54" spans="1:32" ht="15.75" customHeight="1">
      <c r="A54" s="6">
        <v>4</v>
      </c>
      <c r="B54" s="7">
        <v>88</v>
      </c>
      <c r="C54" s="7" t="s">
        <v>47</v>
      </c>
      <c r="D54" s="17" t="s">
        <v>198</v>
      </c>
      <c r="E54" s="18" t="s">
        <v>45</v>
      </c>
      <c r="F54" s="27">
        <v>35796</v>
      </c>
      <c r="G54" s="18" t="s">
        <v>48</v>
      </c>
      <c r="H54" s="13" t="s">
        <v>93</v>
      </c>
      <c r="I54" s="13"/>
      <c r="J54" s="12"/>
      <c r="K54" s="102">
        <v>40.03</v>
      </c>
      <c r="L54" s="21"/>
      <c r="M54" s="101"/>
      <c r="N54" s="28">
        <f t="shared" si="2"/>
        <v>1.8000000000000043</v>
      </c>
      <c r="O54" s="97"/>
      <c r="P54" s="6" t="str">
        <f t="shared" si="3"/>
        <v>КМС</v>
      </c>
      <c r="Q54" s="3"/>
      <c r="R54" s="20"/>
      <c r="S54" s="20"/>
      <c r="T54" s="4"/>
      <c r="U54" s="4"/>
      <c r="V54" s="4"/>
      <c r="W54" s="4"/>
      <c r="X54" s="7"/>
      <c r="Y54" s="4"/>
      <c r="Z54" s="4"/>
      <c r="AA54" s="4"/>
      <c r="AB54" s="4"/>
      <c r="AC54" s="4"/>
      <c r="AD54" s="4"/>
      <c r="AE54" s="4"/>
      <c r="AF54" s="4"/>
    </row>
    <row r="55" spans="1:32" ht="15.75" customHeight="1">
      <c r="A55" s="6">
        <v>5</v>
      </c>
      <c r="B55" s="7">
        <v>70</v>
      </c>
      <c r="C55" s="7" t="s">
        <v>47</v>
      </c>
      <c r="D55" s="17" t="s">
        <v>196</v>
      </c>
      <c r="E55" s="18" t="s">
        <v>45</v>
      </c>
      <c r="F55" s="27">
        <v>36126</v>
      </c>
      <c r="G55" s="18" t="s">
        <v>48</v>
      </c>
      <c r="H55" s="13" t="s">
        <v>97</v>
      </c>
      <c r="I55" s="13" t="s">
        <v>162</v>
      </c>
      <c r="J55" s="12"/>
      <c r="K55" s="102">
        <v>40.33</v>
      </c>
      <c r="L55" s="21"/>
      <c r="M55" s="101"/>
      <c r="N55" s="28">
        <f t="shared" si="2"/>
        <v>2.1000000000000014</v>
      </c>
      <c r="O55" s="97"/>
      <c r="P55" s="6" t="str">
        <f t="shared" si="3"/>
        <v>КМС</v>
      </c>
      <c r="Q55" s="3"/>
      <c r="R55" s="20"/>
      <c r="S55" s="20"/>
      <c r="T55" s="4"/>
      <c r="U55" s="4"/>
      <c r="V55" s="4"/>
      <c r="W55" s="4"/>
      <c r="X55" s="7"/>
      <c r="Y55" s="4"/>
      <c r="Z55" s="4"/>
      <c r="AA55" s="4"/>
      <c r="AB55" s="4"/>
      <c r="AC55" s="4"/>
      <c r="AD55" s="4"/>
      <c r="AE55" s="4"/>
      <c r="AF55" s="4"/>
    </row>
    <row r="56" spans="1:32" ht="15.75" customHeight="1">
      <c r="A56" s="6">
        <v>6</v>
      </c>
      <c r="B56" s="7">
        <v>93</v>
      </c>
      <c r="C56" s="7" t="s">
        <v>44</v>
      </c>
      <c r="D56" s="17" t="s">
        <v>197</v>
      </c>
      <c r="E56" s="18" t="s">
        <v>45</v>
      </c>
      <c r="F56" s="27">
        <v>36165</v>
      </c>
      <c r="G56" s="18" t="s">
        <v>48</v>
      </c>
      <c r="H56" s="13" t="s">
        <v>93</v>
      </c>
      <c r="I56" s="13"/>
      <c r="J56" s="12"/>
      <c r="K56" s="102">
        <v>40.8</v>
      </c>
      <c r="L56" s="21"/>
      <c r="M56" s="101"/>
      <c r="N56" s="28">
        <f t="shared" si="2"/>
        <v>2.5700000000000003</v>
      </c>
      <c r="O56" s="97"/>
      <c r="P56" s="6" t="str">
        <f t="shared" si="3"/>
        <v>КМС</v>
      </c>
      <c r="Q56" s="3"/>
      <c r="R56" s="20"/>
      <c r="S56" s="20"/>
      <c r="T56" s="4"/>
      <c r="U56" s="4"/>
      <c r="V56" s="4"/>
      <c r="W56" s="4"/>
      <c r="X56" s="7"/>
      <c r="Y56" s="4"/>
      <c r="Z56" s="4"/>
      <c r="AA56" s="4"/>
      <c r="AB56" s="4"/>
      <c r="AC56" s="4"/>
      <c r="AD56" s="4"/>
      <c r="AE56" s="4"/>
      <c r="AF56" s="4"/>
    </row>
    <row r="57" spans="1:32" ht="15.75" customHeight="1">
      <c r="A57" s="6">
        <v>7</v>
      </c>
      <c r="B57" s="7">
        <v>89</v>
      </c>
      <c r="C57" s="7" t="s">
        <v>47</v>
      </c>
      <c r="D57" s="17" t="s">
        <v>191</v>
      </c>
      <c r="E57" s="18" t="s">
        <v>45</v>
      </c>
      <c r="F57" s="27">
        <v>36152</v>
      </c>
      <c r="G57" s="18" t="s">
        <v>48</v>
      </c>
      <c r="H57" s="13" t="s">
        <v>93</v>
      </c>
      <c r="I57" s="13"/>
      <c r="J57" s="12"/>
      <c r="K57" s="102">
        <v>40.93</v>
      </c>
      <c r="L57" s="21"/>
      <c r="M57" s="101"/>
      <c r="N57" s="28">
        <f t="shared" si="2"/>
        <v>2.700000000000003</v>
      </c>
      <c r="O57" s="97"/>
      <c r="P57" s="6" t="s">
        <v>68</v>
      </c>
      <c r="Q57" s="3"/>
      <c r="R57" s="20"/>
      <c r="S57" s="20"/>
      <c r="T57" s="4"/>
      <c r="U57" s="4"/>
      <c r="V57" s="4"/>
      <c r="W57" s="4"/>
      <c r="X57" s="7"/>
      <c r="Y57" s="4"/>
      <c r="Z57" s="4"/>
      <c r="AA57" s="4"/>
      <c r="AB57" s="4"/>
      <c r="AC57" s="4"/>
      <c r="AD57" s="4"/>
      <c r="AE57" s="4"/>
      <c r="AF57" s="4"/>
    </row>
    <row r="58" spans="1:32" ht="15.75" customHeight="1">
      <c r="A58" s="6">
        <v>8</v>
      </c>
      <c r="B58" s="7">
        <v>79</v>
      </c>
      <c r="C58" s="7" t="s">
        <v>44</v>
      </c>
      <c r="D58" s="17" t="s">
        <v>194</v>
      </c>
      <c r="E58" s="18" t="s">
        <v>45</v>
      </c>
      <c r="F58" s="27">
        <v>36207</v>
      </c>
      <c r="G58" s="18" t="s">
        <v>48</v>
      </c>
      <c r="H58" s="13" t="s">
        <v>125</v>
      </c>
      <c r="I58" s="13" t="s">
        <v>126</v>
      </c>
      <c r="J58" s="12"/>
      <c r="K58" s="102">
        <v>40.95</v>
      </c>
      <c r="L58" s="21"/>
      <c r="M58" s="101"/>
      <c r="N58" s="28">
        <f t="shared" si="2"/>
        <v>2.720000000000006</v>
      </c>
      <c r="O58" s="97"/>
      <c r="P58" s="6" t="s">
        <v>68</v>
      </c>
      <c r="Q58" s="3"/>
      <c r="R58" s="20"/>
      <c r="S58" s="20"/>
      <c r="T58" s="4"/>
      <c r="U58" s="4"/>
      <c r="V58" s="4"/>
      <c r="W58" s="4"/>
      <c r="X58" s="7"/>
      <c r="Y58" s="4"/>
      <c r="Z58" s="4"/>
      <c r="AA58" s="4"/>
      <c r="AB58" s="4"/>
      <c r="AC58" s="4"/>
      <c r="AD58" s="4"/>
      <c r="AE58" s="4"/>
      <c r="AF58" s="4"/>
    </row>
    <row r="59" spans="1:32" ht="15.75" customHeight="1">
      <c r="A59" s="6">
        <v>9</v>
      </c>
      <c r="B59" s="7">
        <v>76</v>
      </c>
      <c r="C59" s="7" t="s">
        <v>44</v>
      </c>
      <c r="D59" s="17" t="s">
        <v>76</v>
      </c>
      <c r="E59" s="18" t="s">
        <v>45</v>
      </c>
      <c r="F59" s="27" t="s">
        <v>73</v>
      </c>
      <c r="G59" s="18" t="s">
        <v>48</v>
      </c>
      <c r="H59" s="13" t="s">
        <v>54</v>
      </c>
      <c r="I59" s="13" t="s">
        <v>57</v>
      </c>
      <c r="J59" s="12"/>
      <c r="K59" s="102">
        <v>41.48</v>
      </c>
      <c r="L59" s="21"/>
      <c r="M59" s="101"/>
      <c r="N59" s="28">
        <f t="shared" si="2"/>
        <v>3.25</v>
      </c>
      <c r="O59" s="97"/>
      <c r="P59" s="6" t="s">
        <v>68</v>
      </c>
      <c r="Q59" s="3"/>
      <c r="R59" s="20"/>
      <c r="S59" s="20"/>
      <c r="T59" s="4"/>
      <c r="U59" s="4"/>
      <c r="V59" s="4"/>
      <c r="W59" s="4"/>
      <c r="X59" s="7"/>
      <c r="Y59" s="4"/>
      <c r="Z59" s="4"/>
      <c r="AA59" s="4"/>
      <c r="AB59" s="4"/>
      <c r="AC59" s="4"/>
      <c r="AD59" s="4"/>
      <c r="AE59" s="4"/>
      <c r="AF59" s="4"/>
    </row>
    <row r="60" spans="1:32" ht="15.75" customHeight="1">
      <c r="A60" s="6">
        <v>10</v>
      </c>
      <c r="B60" s="7">
        <v>78</v>
      </c>
      <c r="C60" s="7" t="s">
        <v>47</v>
      </c>
      <c r="D60" s="17" t="s">
        <v>246</v>
      </c>
      <c r="E60" s="18" t="s">
        <v>45</v>
      </c>
      <c r="F60" s="27">
        <v>36186</v>
      </c>
      <c r="G60" s="18" t="s">
        <v>48</v>
      </c>
      <c r="H60" s="13" t="s">
        <v>147</v>
      </c>
      <c r="I60" s="13" t="s">
        <v>148</v>
      </c>
      <c r="J60" s="12"/>
      <c r="K60" s="102">
        <v>41.7</v>
      </c>
      <c r="L60" s="21"/>
      <c r="M60" s="101"/>
      <c r="N60" s="28">
        <f t="shared" si="2"/>
        <v>3.470000000000006</v>
      </c>
      <c r="O60" s="97"/>
      <c r="P60" s="6" t="s">
        <v>68</v>
      </c>
      <c r="Q60" s="3"/>
      <c r="R60" s="20"/>
      <c r="S60" s="20"/>
      <c r="T60" s="4"/>
      <c r="U60" s="4"/>
      <c r="V60" s="4"/>
      <c r="W60" s="4"/>
      <c r="X60" s="7"/>
      <c r="Y60" s="4"/>
      <c r="Z60" s="4"/>
      <c r="AA60" s="4"/>
      <c r="AB60" s="4"/>
      <c r="AC60" s="4"/>
      <c r="AD60" s="4"/>
      <c r="AE60" s="4"/>
      <c r="AF60" s="4"/>
    </row>
    <row r="61" spans="1:32" ht="15.75" customHeight="1">
      <c r="A61" s="6">
        <v>11</v>
      </c>
      <c r="B61" s="7">
        <v>75</v>
      </c>
      <c r="C61" s="7" t="s">
        <v>44</v>
      </c>
      <c r="D61" s="17" t="s">
        <v>77</v>
      </c>
      <c r="E61" s="18" t="s">
        <v>45</v>
      </c>
      <c r="F61" s="27" t="s">
        <v>74</v>
      </c>
      <c r="G61" s="18" t="s">
        <v>48</v>
      </c>
      <c r="H61" s="13" t="s">
        <v>49</v>
      </c>
      <c r="I61" s="13" t="s">
        <v>75</v>
      </c>
      <c r="J61" s="12"/>
      <c r="K61" s="102">
        <v>42</v>
      </c>
      <c r="L61" s="21"/>
      <c r="M61" s="101"/>
      <c r="N61" s="28">
        <f t="shared" si="2"/>
        <v>3.770000000000003</v>
      </c>
      <c r="O61" s="97"/>
      <c r="P61" s="6" t="s">
        <v>68</v>
      </c>
      <c r="Q61" s="3"/>
      <c r="R61" s="20"/>
      <c r="S61" s="20"/>
      <c r="T61" s="4"/>
      <c r="U61" s="4"/>
      <c r="V61" s="4"/>
      <c r="W61" s="4"/>
      <c r="X61" s="7"/>
      <c r="Y61" s="4"/>
      <c r="Z61" s="4"/>
      <c r="AA61" s="4"/>
      <c r="AB61" s="4"/>
      <c r="AC61" s="4"/>
      <c r="AD61" s="4"/>
      <c r="AE61" s="4"/>
      <c r="AF61" s="4"/>
    </row>
    <row r="62" spans="1:32" ht="15.75" customHeight="1">
      <c r="A62" s="6">
        <v>12</v>
      </c>
      <c r="B62" s="7">
        <v>73</v>
      </c>
      <c r="C62" s="7" t="s">
        <v>44</v>
      </c>
      <c r="D62" s="17" t="s">
        <v>192</v>
      </c>
      <c r="E62" s="18" t="s">
        <v>45</v>
      </c>
      <c r="F62" s="27">
        <v>36296</v>
      </c>
      <c r="G62" s="18" t="s">
        <v>83</v>
      </c>
      <c r="H62" s="13" t="s">
        <v>97</v>
      </c>
      <c r="I62" s="13" t="s">
        <v>180</v>
      </c>
      <c r="J62" s="12"/>
      <c r="K62" s="102">
        <v>45.14</v>
      </c>
      <c r="L62" s="21"/>
      <c r="M62" s="101"/>
      <c r="N62" s="28">
        <f t="shared" si="2"/>
        <v>6.910000000000004</v>
      </c>
      <c r="O62" s="97"/>
      <c r="P62" s="6" t="str">
        <f t="shared" si="3"/>
        <v>II разр.</v>
      </c>
      <c r="Q62" s="3"/>
      <c r="R62" s="20"/>
      <c r="S62" s="20"/>
      <c r="T62" s="4"/>
      <c r="U62" s="4"/>
      <c r="V62" s="4"/>
      <c r="W62" s="4"/>
      <c r="X62" s="7"/>
      <c r="Y62" s="4"/>
      <c r="Z62" s="4"/>
      <c r="AA62" s="4"/>
      <c r="AB62" s="4"/>
      <c r="AC62" s="4"/>
      <c r="AD62" s="4"/>
      <c r="AE62" s="4"/>
      <c r="AF62" s="4"/>
    </row>
    <row r="63" spans="1:32" ht="15.75" customHeight="1">
      <c r="A63" s="6">
        <v>13</v>
      </c>
      <c r="B63" s="7">
        <v>72</v>
      </c>
      <c r="C63" s="7" t="s">
        <v>47</v>
      </c>
      <c r="D63" s="17" t="s">
        <v>193</v>
      </c>
      <c r="E63" s="18" t="s">
        <v>45</v>
      </c>
      <c r="F63" s="27">
        <v>36327</v>
      </c>
      <c r="G63" s="18" t="s">
        <v>83</v>
      </c>
      <c r="H63" s="13" t="s">
        <v>97</v>
      </c>
      <c r="I63" s="13" t="s">
        <v>176</v>
      </c>
      <c r="J63" s="12"/>
      <c r="K63" s="102">
        <v>51.15</v>
      </c>
      <c r="L63" s="21"/>
      <c r="M63" s="101"/>
      <c r="N63" s="28">
        <f t="shared" si="2"/>
        <v>12.920000000000002</v>
      </c>
      <c r="O63" s="97"/>
      <c r="P63" s="6" t="str">
        <f t="shared" si="3"/>
        <v>I юн.</v>
      </c>
      <c r="Q63" s="3"/>
      <c r="R63" s="20"/>
      <c r="S63" s="20"/>
      <c r="T63" s="4"/>
      <c r="U63" s="4"/>
      <c r="V63" s="4"/>
      <c r="W63" s="4"/>
      <c r="X63" s="7"/>
      <c r="Y63" s="4"/>
      <c r="Z63" s="4"/>
      <c r="AA63" s="4"/>
      <c r="AB63" s="4"/>
      <c r="AC63" s="4"/>
      <c r="AD63" s="4"/>
      <c r="AE63" s="4"/>
      <c r="AF63" s="4"/>
    </row>
    <row r="64" spans="1:32" ht="15.75" customHeight="1" thickBot="1">
      <c r="A64" s="32">
        <v>14</v>
      </c>
      <c r="B64" s="33">
        <v>74</v>
      </c>
      <c r="C64" s="33" t="s">
        <v>44</v>
      </c>
      <c r="D64" s="34" t="s">
        <v>189</v>
      </c>
      <c r="E64" s="36" t="s">
        <v>45</v>
      </c>
      <c r="F64" s="35">
        <v>36291</v>
      </c>
      <c r="G64" s="36" t="s">
        <v>83</v>
      </c>
      <c r="H64" s="37" t="s">
        <v>97</v>
      </c>
      <c r="I64" s="37" t="s">
        <v>190</v>
      </c>
      <c r="J64" s="39"/>
      <c r="K64" s="71">
        <v>53.28</v>
      </c>
      <c r="L64" s="40"/>
      <c r="M64" s="113"/>
      <c r="N64" s="58">
        <f t="shared" si="2"/>
        <v>15.050000000000004</v>
      </c>
      <c r="O64" s="112"/>
      <c r="P64" s="32" t="str">
        <f>IF(K64&lt;=41,"КМС",IF(K64&lt;=43.4,"I разр.",IF(K64&lt;=46.2,"II разр.",IF(K64&lt;=49.7,"III разр.",IF(K64&lt;=53.9,"I юн.",IF(K64&lt;=59.5,"II юн.",IF(K64&lt;=66.5,"III юн.","")))))))</f>
        <v>I юн.</v>
      </c>
      <c r="Q64" s="3"/>
      <c r="R64" s="20"/>
      <c r="S64" s="20"/>
      <c r="T64" s="4"/>
      <c r="U64" s="4"/>
      <c r="V64" s="4"/>
      <c r="W64" s="4"/>
      <c r="X64" s="7"/>
      <c r="Y64" s="4"/>
      <c r="Z64" s="4"/>
      <c r="AA64" s="4"/>
      <c r="AB64" s="4"/>
      <c r="AC64" s="4"/>
      <c r="AD64" s="4"/>
      <c r="AE64" s="4"/>
      <c r="AF64" s="4"/>
    </row>
    <row r="65" spans="1:32" ht="14.25" customHeight="1" thickTop="1">
      <c r="A65" s="6"/>
      <c r="B65" s="7"/>
      <c r="C65" s="7"/>
      <c r="D65" s="17"/>
      <c r="E65" s="18"/>
      <c r="F65" s="27"/>
      <c r="G65" s="18"/>
      <c r="H65" s="13"/>
      <c r="I65" s="13"/>
      <c r="J65" s="12"/>
      <c r="K65" s="102"/>
      <c r="L65" s="21"/>
      <c r="M65" s="101"/>
      <c r="N65" s="28"/>
      <c r="O65" s="97"/>
      <c r="P65" s="6"/>
      <c r="Q65" s="3"/>
      <c r="R65" s="20"/>
      <c r="S65" s="20"/>
      <c r="T65" s="4"/>
      <c r="U65" s="4"/>
      <c r="V65" s="4"/>
      <c r="W65" s="4"/>
      <c r="X65" s="7"/>
      <c r="Y65" s="4"/>
      <c r="Z65" s="4"/>
      <c r="AA65" s="4"/>
      <c r="AB65" s="4"/>
      <c r="AC65" s="4"/>
      <c r="AD65" s="4"/>
      <c r="AE65" s="4"/>
      <c r="AF65" s="4"/>
    </row>
    <row r="66" spans="1:32" ht="21" customHeight="1">
      <c r="A66" s="6"/>
      <c r="B66" s="7"/>
      <c r="C66" s="7"/>
      <c r="D66" s="17"/>
      <c r="E66" s="18"/>
      <c r="F66" s="27"/>
      <c r="G66" s="18"/>
      <c r="H66" s="13"/>
      <c r="I66" s="13"/>
      <c r="J66" s="12"/>
      <c r="K66" s="102"/>
      <c r="L66" s="21"/>
      <c r="M66" s="101"/>
      <c r="N66" s="28"/>
      <c r="O66" s="97"/>
      <c r="P66" s="6"/>
      <c r="Q66" s="3"/>
      <c r="R66" s="20"/>
      <c r="S66" s="20"/>
      <c r="T66" s="4"/>
      <c r="U66" s="4"/>
      <c r="V66" s="4"/>
      <c r="W66" s="4"/>
      <c r="X66" s="7"/>
      <c r="Y66" s="4"/>
      <c r="Z66" s="4"/>
      <c r="AA66" s="4"/>
      <c r="AB66" s="4"/>
      <c r="AC66" s="4"/>
      <c r="AD66" s="4"/>
      <c r="AE66" s="4"/>
      <c r="AF66" s="4"/>
    </row>
    <row r="67" spans="1:32" ht="21" customHeight="1">
      <c r="A67" s="6"/>
      <c r="B67" s="7"/>
      <c r="C67" s="7"/>
      <c r="D67" s="17"/>
      <c r="E67" s="18"/>
      <c r="F67" s="27"/>
      <c r="G67" s="18"/>
      <c r="H67" s="13"/>
      <c r="I67" s="13"/>
      <c r="J67" s="12"/>
      <c r="K67" s="102"/>
      <c r="L67" s="21"/>
      <c r="M67" s="101"/>
      <c r="N67" s="28"/>
      <c r="O67" s="97"/>
      <c r="P67" s="6"/>
      <c r="Q67" s="3"/>
      <c r="R67" s="20"/>
      <c r="S67" s="20"/>
      <c r="T67" s="4"/>
      <c r="U67" s="4"/>
      <c r="V67" s="4"/>
      <c r="W67" s="4"/>
      <c r="X67" s="7"/>
      <c r="Y67" s="4"/>
      <c r="Z67" s="4"/>
      <c r="AA67" s="4"/>
      <c r="AB67" s="4"/>
      <c r="AC67" s="4"/>
      <c r="AD67" s="4"/>
      <c r="AE67" s="4"/>
      <c r="AF67" s="4"/>
    </row>
    <row r="68" spans="2:32" ht="32.25" customHeight="1">
      <c r="B68" s="16"/>
      <c r="C68" s="140" t="s">
        <v>248</v>
      </c>
      <c r="D68" s="140"/>
      <c r="E68" s="140"/>
      <c r="F68" s="140"/>
      <c r="G68" s="140"/>
      <c r="H68" s="140"/>
      <c r="I68" s="140"/>
      <c r="J68" s="16"/>
      <c r="K68" s="19" t="s">
        <v>10</v>
      </c>
      <c r="L68" s="16"/>
      <c r="M68" s="16"/>
      <c r="N68" s="16"/>
      <c r="O68" s="16"/>
      <c r="P68" s="16"/>
      <c r="Q68" s="3"/>
      <c r="R68" s="4">
        <v>37.5</v>
      </c>
      <c r="S68" s="4">
        <v>35.4</v>
      </c>
      <c r="T68" s="4"/>
      <c r="U68" s="4"/>
      <c r="V68" s="4"/>
      <c r="W68" s="4"/>
      <c r="X68" s="7"/>
      <c r="Y68" s="4"/>
      <c r="Z68" s="4"/>
      <c r="AA68" s="4"/>
      <c r="AB68" s="4"/>
      <c r="AC68" s="4"/>
      <c r="AD68" s="4"/>
      <c r="AE68" s="4"/>
      <c r="AF68" s="4"/>
    </row>
    <row r="69" spans="1:32" ht="21" customHeight="1" thickBot="1">
      <c r="A69" s="2" t="s">
        <v>4</v>
      </c>
      <c r="B69" s="2" t="s">
        <v>0</v>
      </c>
      <c r="C69" s="10" t="s">
        <v>6</v>
      </c>
      <c r="D69" s="2" t="s">
        <v>2</v>
      </c>
      <c r="E69" s="2" t="s">
        <v>37</v>
      </c>
      <c r="F69" s="2"/>
      <c r="G69" s="2" t="s">
        <v>1</v>
      </c>
      <c r="H69" s="2" t="s">
        <v>39</v>
      </c>
      <c r="I69" s="2" t="s">
        <v>39</v>
      </c>
      <c r="J69" s="2"/>
      <c r="K69" s="11" t="s">
        <v>3</v>
      </c>
      <c r="L69" s="11" t="s">
        <v>8</v>
      </c>
      <c r="M69" s="11"/>
      <c r="N69" s="11" t="s">
        <v>11</v>
      </c>
      <c r="O69" s="2" t="s">
        <v>8</v>
      </c>
      <c r="P69" s="2" t="s">
        <v>5</v>
      </c>
      <c r="Q69" s="3"/>
      <c r="R69" s="20"/>
      <c r="S69" s="20"/>
      <c r="T69" s="4"/>
      <c r="U69" s="4"/>
      <c r="V69" s="4"/>
      <c r="W69" s="4"/>
      <c r="X69" s="7"/>
      <c r="Y69" s="4"/>
      <c r="Z69" s="4"/>
      <c r="AA69" s="4"/>
      <c r="AB69" s="4"/>
      <c r="AC69" s="4"/>
      <c r="AD69" s="4"/>
      <c r="AE69" s="4"/>
      <c r="AF69" s="4"/>
    </row>
    <row r="70" spans="1:32" ht="15" customHeight="1" thickTop="1">
      <c r="A70" s="6">
        <v>1</v>
      </c>
      <c r="B70" s="7">
        <v>83</v>
      </c>
      <c r="C70" s="7" t="s">
        <v>47</v>
      </c>
      <c r="D70" s="17" t="s">
        <v>228</v>
      </c>
      <c r="E70" s="18" t="s">
        <v>124</v>
      </c>
      <c r="F70" s="27">
        <v>35555</v>
      </c>
      <c r="G70" s="18" t="s">
        <v>41</v>
      </c>
      <c r="H70" s="13" t="s">
        <v>93</v>
      </c>
      <c r="I70" s="13"/>
      <c r="J70" s="12"/>
      <c r="K70" s="102">
        <v>36.57</v>
      </c>
      <c r="L70" s="21"/>
      <c r="M70" s="101"/>
      <c r="N70" s="28">
        <f>K70-K$70</f>
        <v>0</v>
      </c>
      <c r="O70" s="97"/>
      <c r="P70" s="6" t="s">
        <v>41</v>
      </c>
      <c r="Q70" s="3"/>
      <c r="R70" s="20"/>
      <c r="S70" s="20"/>
      <c r="T70" s="4"/>
      <c r="U70" s="4"/>
      <c r="V70" s="4"/>
      <c r="W70" s="4"/>
      <c r="X70" s="7"/>
      <c r="Y70" s="4"/>
      <c r="Z70" s="4"/>
      <c r="AA70" s="4"/>
      <c r="AB70" s="4"/>
      <c r="AC70" s="4"/>
      <c r="AD70" s="4"/>
      <c r="AE70" s="4"/>
      <c r="AF70" s="4"/>
    </row>
    <row r="71" spans="1:32" ht="15" customHeight="1">
      <c r="A71" s="6">
        <v>2</v>
      </c>
      <c r="B71" s="7">
        <v>85</v>
      </c>
      <c r="C71" s="7" t="s">
        <v>44</v>
      </c>
      <c r="D71" s="17" t="s">
        <v>208</v>
      </c>
      <c r="E71" s="18" t="s">
        <v>124</v>
      </c>
      <c r="F71" s="27">
        <v>35408</v>
      </c>
      <c r="G71" s="18" t="s">
        <v>41</v>
      </c>
      <c r="H71" s="13" t="s">
        <v>93</v>
      </c>
      <c r="I71" s="13"/>
      <c r="J71" s="12"/>
      <c r="K71" s="102">
        <v>37.82</v>
      </c>
      <c r="L71" s="21"/>
      <c r="M71" s="101"/>
      <c r="N71" s="28">
        <f aca="true" t="shared" si="4" ref="N71:N78">K71-K$70</f>
        <v>1.25</v>
      </c>
      <c r="O71" s="97"/>
      <c r="P71" s="6" t="str">
        <f aca="true" t="shared" si="5" ref="P71:P78">IF(K71&lt;=41,"КМС",IF(K71&lt;=43.4,"I разр.",IF(K71&lt;=46.2,"II разр.",IF(K71&lt;=49.7,"III разр.",IF(K71&lt;=53.9,"I юн.",IF(K71&lt;=59.5,"II юн.",IF(K71&lt;=66.5,"III юн.","")))))))</f>
        <v>КМС</v>
      </c>
      <c r="Q71" s="3"/>
      <c r="R71" s="20"/>
      <c r="S71" s="20"/>
      <c r="T71" s="4"/>
      <c r="U71" s="4"/>
      <c r="V71" s="4"/>
      <c r="W71" s="4"/>
      <c r="X71" s="7"/>
      <c r="Y71" s="4"/>
      <c r="Z71" s="4"/>
      <c r="AA71" s="4"/>
      <c r="AB71" s="4"/>
      <c r="AC71" s="4"/>
      <c r="AD71" s="4"/>
      <c r="AE71" s="4"/>
      <c r="AF71" s="4"/>
    </row>
    <row r="72" spans="1:32" ht="15" customHeight="1">
      <c r="A72" s="6">
        <v>3</v>
      </c>
      <c r="B72" s="7">
        <v>84</v>
      </c>
      <c r="C72" s="7" t="s">
        <v>47</v>
      </c>
      <c r="D72" s="17" t="s">
        <v>207</v>
      </c>
      <c r="E72" s="18" t="s">
        <v>124</v>
      </c>
      <c r="F72" s="27">
        <v>34894</v>
      </c>
      <c r="G72" s="18" t="s">
        <v>41</v>
      </c>
      <c r="H72" s="13" t="s">
        <v>93</v>
      </c>
      <c r="I72" s="13"/>
      <c r="J72" s="12"/>
      <c r="K72" s="102">
        <v>37.87</v>
      </c>
      <c r="L72" s="21"/>
      <c r="M72" s="101"/>
      <c r="N72" s="28">
        <f t="shared" si="4"/>
        <v>1.2999999999999972</v>
      </c>
      <c r="O72" s="97"/>
      <c r="P72" s="6" t="str">
        <f t="shared" si="5"/>
        <v>КМС</v>
      </c>
      <c r="Q72" s="3"/>
      <c r="R72" s="20"/>
      <c r="S72" s="20"/>
      <c r="T72" s="4"/>
      <c r="U72" s="4"/>
      <c r="V72" s="4"/>
      <c r="W72" s="4"/>
      <c r="X72" s="7"/>
      <c r="Y72" s="4"/>
      <c r="Z72" s="4"/>
      <c r="AA72" s="4"/>
      <c r="AB72" s="4"/>
      <c r="AC72" s="4"/>
      <c r="AD72" s="4"/>
      <c r="AE72" s="4"/>
      <c r="AF72" s="4"/>
    </row>
    <row r="73" spans="1:32" ht="15" customHeight="1">
      <c r="A73" s="6">
        <v>4</v>
      </c>
      <c r="B73" s="7">
        <v>86</v>
      </c>
      <c r="C73" s="7" t="s">
        <v>47</v>
      </c>
      <c r="D73" s="17" t="s">
        <v>209</v>
      </c>
      <c r="E73" s="18" t="s">
        <v>124</v>
      </c>
      <c r="F73" s="27">
        <v>35363</v>
      </c>
      <c r="G73" s="18" t="s">
        <v>41</v>
      </c>
      <c r="H73" s="13" t="s">
        <v>93</v>
      </c>
      <c r="I73" s="13"/>
      <c r="J73" s="12"/>
      <c r="K73" s="102">
        <v>38.2</v>
      </c>
      <c r="L73" s="21"/>
      <c r="M73" s="101"/>
      <c r="N73" s="28">
        <f t="shared" si="4"/>
        <v>1.6300000000000026</v>
      </c>
      <c r="O73" s="97"/>
      <c r="P73" s="6" t="str">
        <f t="shared" si="5"/>
        <v>КМС</v>
      </c>
      <c r="Q73" s="3"/>
      <c r="R73" s="20"/>
      <c r="S73" s="20"/>
      <c r="T73" s="4"/>
      <c r="U73" s="4"/>
      <c r="V73" s="4"/>
      <c r="W73" s="4"/>
      <c r="X73" s="7"/>
      <c r="Y73" s="4"/>
      <c r="Z73" s="4"/>
      <c r="AA73" s="4"/>
      <c r="AB73" s="4"/>
      <c r="AC73" s="4"/>
      <c r="AD73" s="4"/>
      <c r="AE73" s="4"/>
      <c r="AF73" s="4"/>
    </row>
    <row r="74" spans="1:32" ht="15" customHeight="1">
      <c r="A74" s="6">
        <v>5</v>
      </c>
      <c r="B74" s="7">
        <v>81</v>
      </c>
      <c r="C74" s="7" t="s">
        <v>44</v>
      </c>
      <c r="D74" s="17" t="s">
        <v>204</v>
      </c>
      <c r="E74" s="18" t="s">
        <v>124</v>
      </c>
      <c r="F74" s="27">
        <v>35511</v>
      </c>
      <c r="G74" s="18" t="s">
        <v>41</v>
      </c>
      <c r="H74" s="13" t="s">
        <v>93</v>
      </c>
      <c r="I74" s="13"/>
      <c r="J74" s="12"/>
      <c r="K74" s="102">
        <v>39.31</v>
      </c>
      <c r="L74" s="21"/>
      <c r="M74" s="101"/>
      <c r="N74" s="28">
        <f t="shared" si="4"/>
        <v>2.740000000000002</v>
      </c>
      <c r="O74" s="97"/>
      <c r="P74" s="6" t="str">
        <f t="shared" si="5"/>
        <v>КМС</v>
      </c>
      <c r="Q74" s="3"/>
      <c r="R74" s="20"/>
      <c r="S74" s="20"/>
      <c r="T74" s="4"/>
      <c r="U74" s="4"/>
      <c r="V74" s="4"/>
      <c r="W74" s="4"/>
      <c r="X74" s="7"/>
      <c r="Y74" s="4"/>
      <c r="Z74" s="4"/>
      <c r="AA74" s="4"/>
      <c r="AB74" s="4"/>
      <c r="AC74" s="4"/>
      <c r="AD74" s="4"/>
      <c r="AE74" s="4"/>
      <c r="AF74" s="4"/>
    </row>
    <row r="75" spans="1:32" ht="15" customHeight="1">
      <c r="A75" s="6">
        <v>6</v>
      </c>
      <c r="B75" s="7">
        <v>92</v>
      </c>
      <c r="C75" s="7" t="s">
        <v>47</v>
      </c>
      <c r="D75" s="17" t="s">
        <v>205</v>
      </c>
      <c r="E75" s="18" t="s">
        <v>124</v>
      </c>
      <c r="F75" s="27">
        <v>35462</v>
      </c>
      <c r="G75" s="18" t="s">
        <v>48</v>
      </c>
      <c r="H75" s="13" t="s">
        <v>49</v>
      </c>
      <c r="I75" s="13"/>
      <c r="J75" s="12"/>
      <c r="K75" s="102">
        <v>39.9</v>
      </c>
      <c r="L75" s="21"/>
      <c r="M75" s="101"/>
      <c r="N75" s="28">
        <f t="shared" si="4"/>
        <v>3.3299999999999983</v>
      </c>
      <c r="O75" s="97"/>
      <c r="P75" s="6" t="str">
        <f t="shared" si="5"/>
        <v>КМС</v>
      </c>
      <c r="Q75" s="3"/>
      <c r="R75" s="20"/>
      <c r="S75" s="20"/>
      <c r="T75" s="4"/>
      <c r="U75" s="4"/>
      <c r="V75" s="4"/>
      <c r="W75" s="4"/>
      <c r="X75" s="7"/>
      <c r="Y75" s="4"/>
      <c r="Z75" s="4"/>
      <c r="AA75" s="4"/>
      <c r="AB75" s="4"/>
      <c r="AC75" s="4"/>
      <c r="AD75" s="4"/>
      <c r="AE75" s="4"/>
      <c r="AF75" s="4"/>
    </row>
    <row r="76" spans="1:32" ht="15" customHeight="1">
      <c r="A76" s="6">
        <v>7</v>
      </c>
      <c r="B76" s="7">
        <v>112</v>
      </c>
      <c r="C76" s="7" t="s">
        <v>47</v>
      </c>
      <c r="D76" s="17" t="s">
        <v>203</v>
      </c>
      <c r="E76" s="18" t="s">
        <v>124</v>
      </c>
      <c r="F76" s="27"/>
      <c r="G76" s="18" t="s">
        <v>48</v>
      </c>
      <c r="H76" s="13" t="s">
        <v>93</v>
      </c>
      <c r="I76" s="13"/>
      <c r="J76" s="12"/>
      <c r="K76" s="102">
        <v>40.03</v>
      </c>
      <c r="L76" s="21"/>
      <c r="M76" s="101"/>
      <c r="N76" s="28">
        <f t="shared" si="4"/>
        <v>3.460000000000001</v>
      </c>
      <c r="O76" s="97"/>
      <c r="P76" s="6" t="str">
        <f t="shared" si="5"/>
        <v>КМС</v>
      </c>
      <c r="Q76" s="3"/>
      <c r="R76" s="20"/>
      <c r="S76" s="20"/>
      <c r="T76" s="4"/>
      <c r="U76" s="4"/>
      <c r="V76" s="4"/>
      <c r="W76" s="4"/>
      <c r="X76" s="7"/>
      <c r="Y76" s="4"/>
      <c r="Z76" s="4"/>
      <c r="AA76" s="4"/>
      <c r="AB76" s="4"/>
      <c r="AC76" s="4"/>
      <c r="AD76" s="4"/>
      <c r="AE76" s="4"/>
      <c r="AF76" s="4"/>
    </row>
    <row r="77" spans="1:32" ht="15" customHeight="1">
      <c r="A77" s="6">
        <v>8</v>
      </c>
      <c r="B77" s="7">
        <v>80</v>
      </c>
      <c r="C77" s="7" t="s">
        <v>44</v>
      </c>
      <c r="D77" s="17" t="s">
        <v>202</v>
      </c>
      <c r="E77" s="18" t="s">
        <v>124</v>
      </c>
      <c r="F77" s="27">
        <v>35463</v>
      </c>
      <c r="G77" s="18" t="s">
        <v>48</v>
      </c>
      <c r="H77" s="13" t="s">
        <v>97</v>
      </c>
      <c r="I77" s="13" t="s">
        <v>162</v>
      </c>
      <c r="J77" s="12"/>
      <c r="K77" s="102">
        <v>41.45</v>
      </c>
      <c r="L77" s="21"/>
      <c r="M77" s="101"/>
      <c r="N77" s="28">
        <f t="shared" si="4"/>
        <v>4.880000000000003</v>
      </c>
      <c r="O77" s="97"/>
      <c r="P77" s="6" t="str">
        <f t="shared" si="5"/>
        <v>I разр.</v>
      </c>
      <c r="Q77" s="3"/>
      <c r="R77" s="20"/>
      <c r="S77" s="20"/>
      <c r="T77" s="4"/>
      <c r="U77" s="4"/>
      <c r="V77" s="4"/>
      <c r="W77" s="4"/>
      <c r="X77" s="7"/>
      <c r="Y77" s="4"/>
      <c r="Z77" s="4"/>
      <c r="AA77" s="4"/>
      <c r="AB77" s="4"/>
      <c r="AC77" s="4"/>
      <c r="AD77" s="4"/>
      <c r="AE77" s="4"/>
      <c r="AF77" s="4"/>
    </row>
    <row r="78" spans="1:32" ht="15" customHeight="1" thickBot="1">
      <c r="A78" s="32">
        <v>9</v>
      </c>
      <c r="B78" s="33">
        <v>82</v>
      </c>
      <c r="C78" s="33" t="s">
        <v>44</v>
      </c>
      <c r="D78" s="34" t="s">
        <v>206</v>
      </c>
      <c r="E78" s="36" t="s">
        <v>124</v>
      </c>
      <c r="F78" s="35">
        <v>35030</v>
      </c>
      <c r="G78" s="36" t="s">
        <v>41</v>
      </c>
      <c r="H78" s="37" t="s">
        <v>93</v>
      </c>
      <c r="I78" s="37"/>
      <c r="J78" s="39"/>
      <c r="K78" s="71">
        <v>41.53</v>
      </c>
      <c r="L78" s="40"/>
      <c r="M78" s="113"/>
      <c r="N78" s="58">
        <f t="shared" si="4"/>
        <v>4.960000000000001</v>
      </c>
      <c r="O78" s="112"/>
      <c r="P78" s="32" t="str">
        <f t="shared" si="5"/>
        <v>I разр.</v>
      </c>
      <c r="Q78" s="3"/>
      <c r="R78" s="20"/>
      <c r="S78" s="20"/>
      <c r="T78" s="4"/>
      <c r="U78" s="4"/>
      <c r="V78" s="4"/>
      <c r="W78" s="4"/>
      <c r="X78" s="7"/>
      <c r="Y78" s="4"/>
      <c r="Z78" s="4"/>
      <c r="AA78" s="4"/>
      <c r="AB78" s="4"/>
      <c r="AC78" s="4"/>
      <c r="AD78" s="4"/>
      <c r="AE78" s="4"/>
      <c r="AF78" s="4"/>
    </row>
    <row r="79" spans="1:32" ht="14.25" customHeight="1" thickTop="1">
      <c r="A79" s="6"/>
      <c r="B79" s="7"/>
      <c r="C79" s="7"/>
      <c r="D79" s="17"/>
      <c r="E79" s="18"/>
      <c r="F79" s="27"/>
      <c r="G79" s="18"/>
      <c r="H79" s="13"/>
      <c r="I79" s="13"/>
      <c r="J79" s="12"/>
      <c r="K79" s="102"/>
      <c r="L79" s="21"/>
      <c r="M79" s="101"/>
      <c r="N79" s="28"/>
      <c r="O79" s="97"/>
      <c r="P79" s="6"/>
      <c r="Q79" s="3"/>
      <c r="R79" s="20"/>
      <c r="S79" s="20"/>
      <c r="T79" s="4"/>
      <c r="U79" s="4"/>
      <c r="V79" s="4"/>
      <c r="W79" s="4"/>
      <c r="X79" s="7"/>
      <c r="Y79" s="4"/>
      <c r="Z79" s="4"/>
      <c r="AA79" s="4"/>
      <c r="AB79" s="4"/>
      <c r="AC79" s="4"/>
      <c r="AD79" s="4"/>
      <c r="AE79" s="4"/>
      <c r="AF79" s="4"/>
    </row>
    <row r="80" spans="2:16" ht="16.5" customHeight="1">
      <c r="B80" s="74" t="s">
        <v>247</v>
      </c>
      <c r="D80" s="75"/>
      <c r="E80" s="75"/>
      <c r="F80" s="75"/>
      <c r="G80" s="76"/>
      <c r="H80" s="76"/>
      <c r="K80" s="76" t="s">
        <v>40</v>
      </c>
      <c r="L80" s="76" t="s">
        <v>40</v>
      </c>
      <c r="P80" s="78"/>
    </row>
    <row r="81" spans="2:16" ht="16.5" customHeight="1">
      <c r="B81" s="74" t="s">
        <v>252</v>
      </c>
      <c r="D81" s="79"/>
      <c r="E81" s="80"/>
      <c r="F81" s="81"/>
      <c r="G81" s="76"/>
      <c r="H81" s="76"/>
      <c r="I81" s="13"/>
      <c r="K81" s="76" t="s">
        <v>140</v>
      </c>
      <c r="L81" s="76" t="s">
        <v>140</v>
      </c>
      <c r="P81" s="78"/>
    </row>
    <row r="82" spans="1:38" ht="16.5" customHeight="1">
      <c r="A82" s="6"/>
      <c r="G82" s="76"/>
      <c r="H82" s="76"/>
      <c r="K82" s="76" t="s">
        <v>139</v>
      </c>
      <c r="L82" s="76" t="s">
        <v>139</v>
      </c>
      <c r="O82" s="28"/>
      <c r="P82" s="6"/>
      <c r="Q82" s="5"/>
      <c r="R82" s="20"/>
      <c r="S82" s="20"/>
      <c r="V82" s="4"/>
      <c r="W82" s="4"/>
      <c r="X82" s="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2" ht="24" customHeight="1">
      <c r="A83" s="6"/>
      <c r="B83" s="7"/>
      <c r="C83" s="7"/>
      <c r="D83" s="17"/>
      <c r="E83" s="18"/>
      <c r="F83" s="27"/>
      <c r="G83" s="18"/>
      <c r="H83" s="13"/>
      <c r="I83" s="13"/>
      <c r="J83" s="12"/>
      <c r="K83" s="102"/>
      <c r="L83" s="21"/>
      <c r="M83" s="101"/>
      <c r="N83" s="28"/>
      <c r="O83" s="97"/>
      <c r="P83" s="6"/>
      <c r="Q83" s="3"/>
      <c r="R83" s="20"/>
      <c r="S83" s="20"/>
      <c r="T83" s="4"/>
      <c r="U83" s="4"/>
      <c r="V83" s="4"/>
      <c r="W83" s="4"/>
      <c r="X83" s="7"/>
      <c r="Y83" s="4"/>
      <c r="Z83" s="4"/>
      <c r="AA83" s="4"/>
      <c r="AB83" s="4"/>
      <c r="AC83" s="4"/>
      <c r="AD83" s="4"/>
      <c r="AE83" s="4"/>
      <c r="AF83" s="4"/>
    </row>
    <row r="84" spans="1:32" ht="25.5" customHeight="1">
      <c r="A84" s="6"/>
      <c r="B84" s="7"/>
      <c r="C84" s="7"/>
      <c r="D84" s="17"/>
      <c r="E84" s="18"/>
      <c r="F84" s="27"/>
      <c r="G84" s="18"/>
      <c r="H84" s="13"/>
      <c r="I84" s="13"/>
      <c r="J84" s="12"/>
      <c r="K84" s="102"/>
      <c r="L84" s="21"/>
      <c r="M84" s="101"/>
      <c r="N84" s="28"/>
      <c r="O84" s="97"/>
      <c r="P84" s="6"/>
      <c r="Q84" s="3"/>
      <c r="R84" s="20"/>
      <c r="S84" s="20"/>
      <c r="T84" s="4"/>
      <c r="U84" s="4"/>
      <c r="V84" s="4"/>
      <c r="W84" s="4"/>
      <c r="X84" s="7"/>
      <c r="Y84" s="4"/>
      <c r="Z84" s="4"/>
      <c r="AA84" s="4"/>
      <c r="AB84" s="4"/>
      <c r="AC84" s="4"/>
      <c r="AD84" s="4"/>
      <c r="AE84" s="4"/>
      <c r="AF84" s="4"/>
    </row>
    <row r="85" spans="1:32" ht="17.25" customHeight="1">
      <c r="A85" s="150" t="s">
        <v>236</v>
      </c>
      <c r="B85" s="150"/>
      <c r="C85" s="150"/>
      <c r="D85" s="150"/>
      <c r="E85" s="116"/>
      <c r="F85" s="117"/>
      <c r="G85" s="116"/>
      <c r="H85" s="151" t="s">
        <v>237</v>
      </c>
      <c r="I85" s="151"/>
      <c r="J85" s="151"/>
      <c r="K85" s="151"/>
      <c r="L85" s="151"/>
      <c r="M85" s="151"/>
      <c r="N85" s="151"/>
      <c r="O85" s="97"/>
      <c r="P85" s="6"/>
      <c r="Q85" s="3"/>
      <c r="R85" s="20"/>
      <c r="S85" s="20"/>
      <c r="T85" s="4"/>
      <c r="U85" s="4"/>
      <c r="V85" s="4"/>
      <c r="W85" s="4"/>
      <c r="X85" s="7"/>
      <c r="Y85" s="4"/>
      <c r="Z85" s="4"/>
      <c r="AA85" s="4"/>
      <c r="AB85" s="4"/>
      <c r="AC85" s="4"/>
      <c r="AD85" s="4"/>
      <c r="AE85" s="4"/>
      <c r="AF85" s="4"/>
    </row>
    <row r="86" spans="1:32" ht="34.5" customHeight="1">
      <c r="A86" s="115"/>
      <c r="B86" s="115"/>
      <c r="C86" s="115"/>
      <c r="D86" s="115"/>
      <c r="E86" s="116"/>
      <c r="F86" s="117"/>
      <c r="G86" s="116"/>
      <c r="H86" s="122"/>
      <c r="I86" s="122"/>
      <c r="J86" s="122"/>
      <c r="K86" s="122"/>
      <c r="L86" s="122"/>
      <c r="M86" s="122"/>
      <c r="N86" s="122"/>
      <c r="O86" s="97"/>
      <c r="P86" s="6"/>
      <c r="Q86" s="3"/>
      <c r="R86" s="20"/>
      <c r="S86" s="20"/>
      <c r="T86" s="4"/>
      <c r="U86" s="4"/>
      <c r="V86" s="4"/>
      <c r="W86" s="4"/>
      <c r="X86" s="7"/>
      <c r="Y86" s="4"/>
      <c r="Z86" s="4"/>
      <c r="AA86" s="4"/>
      <c r="AB86" s="4"/>
      <c r="AC86" s="4"/>
      <c r="AD86" s="4"/>
      <c r="AE86" s="4"/>
      <c r="AF86" s="4"/>
    </row>
    <row r="87" spans="2:32" ht="32.25" customHeight="1">
      <c r="B87" s="16"/>
      <c r="C87" s="140" t="s">
        <v>250</v>
      </c>
      <c r="D87" s="140"/>
      <c r="E87" s="140"/>
      <c r="F87" s="140"/>
      <c r="G87" s="140"/>
      <c r="H87" s="140"/>
      <c r="I87" s="140"/>
      <c r="J87" s="16"/>
      <c r="K87" s="19" t="s">
        <v>10</v>
      </c>
      <c r="L87" s="16"/>
      <c r="M87" s="16"/>
      <c r="N87" s="16"/>
      <c r="O87" s="16"/>
      <c r="P87" s="16"/>
      <c r="Q87" s="3"/>
      <c r="R87" s="4">
        <v>37.5</v>
      </c>
      <c r="S87" s="4">
        <v>35.4</v>
      </c>
      <c r="T87" s="4"/>
      <c r="U87" s="4"/>
      <c r="V87" s="4"/>
      <c r="W87" s="4"/>
      <c r="X87" s="7"/>
      <c r="Y87" s="4"/>
      <c r="Z87" s="4"/>
      <c r="AA87" s="4"/>
      <c r="AB87" s="4"/>
      <c r="AC87" s="4"/>
      <c r="AD87" s="4"/>
      <c r="AE87" s="4"/>
      <c r="AF87" s="4"/>
    </row>
    <row r="88" spans="1:32" ht="16.5" customHeight="1" thickBot="1">
      <c r="A88" s="2" t="s">
        <v>4</v>
      </c>
      <c r="B88" s="2" t="s">
        <v>0</v>
      </c>
      <c r="C88" s="10" t="s">
        <v>6</v>
      </c>
      <c r="D88" s="2" t="s">
        <v>2</v>
      </c>
      <c r="E88" s="2" t="s">
        <v>37</v>
      </c>
      <c r="F88" s="2"/>
      <c r="G88" s="2" t="s">
        <v>1</v>
      </c>
      <c r="H88" s="2" t="s">
        <v>39</v>
      </c>
      <c r="I88" s="2" t="s">
        <v>39</v>
      </c>
      <c r="J88" s="2"/>
      <c r="K88" s="11" t="s">
        <v>3</v>
      </c>
      <c r="L88" s="11" t="s">
        <v>8</v>
      </c>
      <c r="M88" s="11"/>
      <c r="N88" s="11" t="s">
        <v>11</v>
      </c>
      <c r="O88" s="2" t="s">
        <v>8</v>
      </c>
      <c r="P88" s="2" t="s">
        <v>5</v>
      </c>
      <c r="Q88" s="3"/>
      <c r="R88" s="20"/>
      <c r="S88" s="20"/>
      <c r="T88" s="4"/>
      <c r="U88" s="4"/>
      <c r="V88" s="4"/>
      <c r="W88" s="4"/>
      <c r="X88" s="7"/>
      <c r="Y88" s="4"/>
      <c r="Z88" s="4"/>
      <c r="AA88" s="4"/>
      <c r="AB88" s="4"/>
      <c r="AC88" s="4"/>
      <c r="AD88" s="4"/>
      <c r="AE88" s="4"/>
      <c r="AF88" s="4"/>
    </row>
    <row r="89" spans="1:32" ht="15.75" customHeight="1" thickTop="1">
      <c r="A89" s="6">
        <v>1</v>
      </c>
      <c r="B89" s="7">
        <v>105</v>
      </c>
      <c r="C89" s="7" t="s">
        <v>47</v>
      </c>
      <c r="D89" s="17" t="s">
        <v>233</v>
      </c>
      <c r="E89" s="18" t="s">
        <v>22</v>
      </c>
      <c r="F89" s="27">
        <v>33039</v>
      </c>
      <c r="G89" s="18" t="s">
        <v>41</v>
      </c>
      <c r="H89" s="13" t="s">
        <v>93</v>
      </c>
      <c r="I89" s="13"/>
      <c r="J89" s="12"/>
      <c r="K89" s="102">
        <v>36.48</v>
      </c>
      <c r="L89" s="21"/>
      <c r="M89" s="101"/>
      <c r="N89" s="28">
        <f>K89-K$89</f>
        <v>0</v>
      </c>
      <c r="O89" s="97"/>
      <c r="P89" s="6" t="s">
        <v>41</v>
      </c>
      <c r="Q89" s="3"/>
      <c r="R89" s="20"/>
      <c r="S89" s="20"/>
      <c r="T89" s="4"/>
      <c r="U89" s="4"/>
      <c r="V89" s="4"/>
      <c r="W89" s="4"/>
      <c r="X89" s="7"/>
      <c r="Y89" s="4"/>
      <c r="Z89" s="4"/>
      <c r="AA89" s="4"/>
      <c r="AB89" s="4"/>
      <c r="AC89" s="4"/>
      <c r="AD89" s="4"/>
      <c r="AE89" s="4"/>
      <c r="AF89" s="4"/>
    </row>
    <row r="90" spans="1:32" ht="15.75" customHeight="1">
      <c r="A90" s="6">
        <v>2</v>
      </c>
      <c r="B90" s="7">
        <v>110</v>
      </c>
      <c r="C90" s="7" t="s">
        <v>44</v>
      </c>
      <c r="D90" s="17" t="s">
        <v>232</v>
      </c>
      <c r="E90" s="18" t="s">
        <v>22</v>
      </c>
      <c r="F90" s="27">
        <v>34521</v>
      </c>
      <c r="G90" s="18" t="s">
        <v>41</v>
      </c>
      <c r="H90" s="13" t="s">
        <v>93</v>
      </c>
      <c r="I90" s="13"/>
      <c r="J90" s="12"/>
      <c r="K90" s="102">
        <v>36.7</v>
      </c>
      <c r="L90" s="21"/>
      <c r="M90" s="101"/>
      <c r="N90" s="28">
        <f aca="true" t="shared" si="6" ref="N90:N106">K90-K$89</f>
        <v>0.22000000000000597</v>
      </c>
      <c r="O90" s="97"/>
      <c r="P90" s="6" t="s">
        <v>41</v>
      </c>
      <c r="Q90" s="3"/>
      <c r="R90" s="20"/>
      <c r="S90" s="20"/>
      <c r="T90" s="4"/>
      <c r="U90" s="4"/>
      <c r="V90" s="4"/>
      <c r="W90" s="4"/>
      <c r="X90" s="7"/>
      <c r="Y90" s="4"/>
      <c r="Z90" s="4"/>
      <c r="AA90" s="4"/>
      <c r="AB90" s="4"/>
      <c r="AC90" s="4"/>
      <c r="AD90" s="4"/>
      <c r="AE90" s="4"/>
      <c r="AF90" s="4"/>
    </row>
    <row r="91" spans="1:32" ht="15.75" customHeight="1">
      <c r="A91" s="6">
        <v>3</v>
      </c>
      <c r="B91" s="7">
        <v>104</v>
      </c>
      <c r="C91" s="7" t="s">
        <v>47</v>
      </c>
      <c r="D91" s="17" t="s">
        <v>231</v>
      </c>
      <c r="E91" s="18" t="s">
        <v>22</v>
      </c>
      <c r="F91" s="27">
        <v>31648</v>
      </c>
      <c r="G91" s="18" t="s">
        <v>230</v>
      </c>
      <c r="H91" s="13" t="s">
        <v>93</v>
      </c>
      <c r="I91" s="13"/>
      <c r="J91" s="12"/>
      <c r="K91" s="102">
        <v>37.36</v>
      </c>
      <c r="L91" s="21"/>
      <c r="M91" s="101"/>
      <c r="N91" s="28">
        <f t="shared" si="6"/>
        <v>0.8800000000000026</v>
      </c>
      <c r="O91" s="97"/>
      <c r="P91" s="6" t="s">
        <v>41</v>
      </c>
      <c r="Q91" s="3"/>
      <c r="R91" s="20"/>
      <c r="S91" s="20"/>
      <c r="T91" s="4"/>
      <c r="U91" s="4"/>
      <c r="V91" s="4"/>
      <c r="W91" s="4"/>
      <c r="X91" s="7"/>
      <c r="Y91" s="4"/>
      <c r="Z91" s="4"/>
      <c r="AA91" s="4"/>
      <c r="AB91" s="4"/>
      <c r="AC91" s="4"/>
      <c r="AD91" s="4"/>
      <c r="AE91" s="4"/>
      <c r="AF91" s="4"/>
    </row>
    <row r="92" spans="1:32" ht="15.75" customHeight="1">
      <c r="A92" s="6">
        <v>4</v>
      </c>
      <c r="B92" s="7">
        <v>106</v>
      </c>
      <c r="C92" s="7" t="s">
        <v>44</v>
      </c>
      <c r="D92" s="17" t="s">
        <v>227</v>
      </c>
      <c r="E92" s="18" t="s">
        <v>22</v>
      </c>
      <c r="F92" s="27">
        <v>33111</v>
      </c>
      <c r="G92" s="18" t="s">
        <v>41</v>
      </c>
      <c r="H92" s="13" t="s">
        <v>93</v>
      </c>
      <c r="I92" s="13"/>
      <c r="J92" s="12"/>
      <c r="K92" s="102">
        <v>37.38</v>
      </c>
      <c r="L92" s="21"/>
      <c r="M92" s="101"/>
      <c r="N92" s="28">
        <f t="shared" si="6"/>
        <v>0.9000000000000057</v>
      </c>
      <c r="O92" s="97"/>
      <c r="P92" s="6" t="s">
        <v>41</v>
      </c>
      <c r="Q92" s="3"/>
      <c r="R92" s="20"/>
      <c r="S92" s="20"/>
      <c r="T92" s="4"/>
      <c r="U92" s="4"/>
      <c r="V92" s="4"/>
      <c r="W92" s="4"/>
      <c r="X92" s="7"/>
      <c r="Y92" s="4"/>
      <c r="Z92" s="4"/>
      <c r="AA92" s="4"/>
      <c r="AB92" s="4"/>
      <c r="AC92" s="4"/>
      <c r="AD92" s="4"/>
      <c r="AE92" s="4"/>
      <c r="AF92" s="4"/>
    </row>
    <row r="93" spans="1:32" ht="15.75" customHeight="1">
      <c r="A93" s="6">
        <v>5</v>
      </c>
      <c r="B93" s="7">
        <v>95</v>
      </c>
      <c r="C93" s="7" t="s">
        <v>44</v>
      </c>
      <c r="D93" s="17" t="s">
        <v>229</v>
      </c>
      <c r="E93" s="18" t="s">
        <v>22</v>
      </c>
      <c r="F93" s="27">
        <v>31221</v>
      </c>
      <c r="G93" s="18" t="s">
        <v>230</v>
      </c>
      <c r="H93" s="13" t="s">
        <v>55</v>
      </c>
      <c r="I93" s="13"/>
      <c r="J93" s="12"/>
      <c r="K93" s="102">
        <v>38.42</v>
      </c>
      <c r="L93" s="21"/>
      <c r="M93" s="101"/>
      <c r="N93" s="28">
        <f t="shared" si="6"/>
        <v>1.9400000000000048</v>
      </c>
      <c r="O93" s="97"/>
      <c r="P93" s="6" t="str">
        <f aca="true" t="shared" si="7" ref="P93:P101">IF(K93&lt;=41,"КМС",IF(K93&lt;=43.4,"I разр.",IF(K93&lt;=46.2,"II разр.",IF(K93&lt;=49.7,"III разр.",IF(K93&lt;=53.9,"I юн.",IF(K93&lt;=59.5,"II юн.",IF(K93&lt;=66.5,"III юн.","")))))))</f>
        <v>КМС</v>
      </c>
      <c r="Q93" s="3"/>
      <c r="R93" s="20"/>
      <c r="S93" s="20"/>
      <c r="T93" s="4"/>
      <c r="U93" s="4"/>
      <c r="V93" s="4"/>
      <c r="W93" s="4"/>
      <c r="X93" s="7"/>
      <c r="Y93" s="4"/>
      <c r="Z93" s="4"/>
      <c r="AA93" s="4"/>
      <c r="AB93" s="4"/>
      <c r="AC93" s="4"/>
      <c r="AD93" s="4"/>
      <c r="AE93" s="4"/>
      <c r="AF93" s="4"/>
    </row>
    <row r="94" spans="1:32" ht="15.75" customHeight="1">
      <c r="A94" s="6">
        <v>6</v>
      </c>
      <c r="B94" s="7">
        <v>109</v>
      </c>
      <c r="C94" s="7" t="s">
        <v>47</v>
      </c>
      <c r="D94" s="17" t="s">
        <v>224</v>
      </c>
      <c r="E94" s="18" t="s">
        <v>22</v>
      </c>
      <c r="F94" s="27">
        <v>32118</v>
      </c>
      <c r="G94" s="18" t="s">
        <v>41</v>
      </c>
      <c r="H94" s="13" t="s">
        <v>93</v>
      </c>
      <c r="I94" s="13"/>
      <c r="J94" s="12"/>
      <c r="K94" s="102">
        <v>38.73</v>
      </c>
      <c r="L94" s="21"/>
      <c r="M94" s="101"/>
      <c r="N94" s="28">
        <f t="shared" si="6"/>
        <v>2.25</v>
      </c>
      <c r="O94" s="97"/>
      <c r="P94" s="6" t="str">
        <f t="shared" si="7"/>
        <v>КМС</v>
      </c>
      <c r="Q94" s="3"/>
      <c r="R94" s="20"/>
      <c r="S94" s="20"/>
      <c r="T94" s="4"/>
      <c r="U94" s="4"/>
      <c r="V94" s="4"/>
      <c r="W94" s="4"/>
      <c r="X94" s="7"/>
      <c r="Y94" s="4"/>
      <c r="Z94" s="4"/>
      <c r="AA94" s="4"/>
      <c r="AB94" s="4"/>
      <c r="AC94" s="4"/>
      <c r="AD94" s="4"/>
      <c r="AE94" s="4"/>
      <c r="AF94" s="4"/>
    </row>
    <row r="95" spans="1:32" ht="15.75" customHeight="1">
      <c r="A95" s="6">
        <v>7</v>
      </c>
      <c r="B95" s="7">
        <v>108</v>
      </c>
      <c r="C95" s="7" t="s">
        <v>44</v>
      </c>
      <c r="D95" s="17" t="s">
        <v>223</v>
      </c>
      <c r="E95" s="18" t="s">
        <v>22</v>
      </c>
      <c r="F95" s="27">
        <v>34425</v>
      </c>
      <c r="G95" s="18" t="s">
        <v>41</v>
      </c>
      <c r="H95" s="13" t="s">
        <v>93</v>
      </c>
      <c r="I95" s="13"/>
      <c r="J95" s="12"/>
      <c r="K95" s="102">
        <v>38.74</v>
      </c>
      <c r="L95" s="21"/>
      <c r="M95" s="101"/>
      <c r="N95" s="28">
        <f t="shared" si="6"/>
        <v>2.260000000000005</v>
      </c>
      <c r="O95" s="97"/>
      <c r="P95" s="6" t="str">
        <f t="shared" si="7"/>
        <v>КМС</v>
      </c>
      <c r="Q95" s="3"/>
      <c r="R95" s="20"/>
      <c r="S95" s="20"/>
      <c r="T95" s="4"/>
      <c r="U95" s="4"/>
      <c r="V95" s="4"/>
      <c r="W95" s="4"/>
      <c r="X95" s="7"/>
      <c r="Y95" s="4"/>
      <c r="Z95" s="4"/>
      <c r="AA95" s="4"/>
      <c r="AB95" s="4"/>
      <c r="AC95" s="4"/>
      <c r="AD95" s="4"/>
      <c r="AE95" s="4"/>
      <c r="AF95" s="4"/>
    </row>
    <row r="96" spans="1:32" ht="15.75" customHeight="1">
      <c r="A96" s="6">
        <v>8</v>
      </c>
      <c r="B96" s="7">
        <v>107</v>
      </c>
      <c r="C96" s="7" t="s">
        <v>47</v>
      </c>
      <c r="D96" s="17" t="s">
        <v>226</v>
      </c>
      <c r="E96" s="18" t="s">
        <v>22</v>
      </c>
      <c r="F96" s="27">
        <v>34203</v>
      </c>
      <c r="G96" s="18" t="s">
        <v>41</v>
      </c>
      <c r="H96" s="13" t="s">
        <v>93</v>
      </c>
      <c r="I96" s="13"/>
      <c r="J96" s="12"/>
      <c r="K96" s="102">
        <v>38.87</v>
      </c>
      <c r="L96" s="21"/>
      <c r="M96" s="101"/>
      <c r="N96" s="28">
        <f t="shared" si="6"/>
        <v>2.3900000000000006</v>
      </c>
      <c r="O96" s="97"/>
      <c r="P96" s="6" t="str">
        <f t="shared" si="7"/>
        <v>КМС</v>
      </c>
      <c r="Q96" s="3"/>
      <c r="R96" s="20"/>
      <c r="S96" s="20"/>
      <c r="T96" s="4"/>
      <c r="U96" s="4"/>
      <c r="V96" s="4"/>
      <c r="W96" s="4"/>
      <c r="X96" s="7"/>
      <c r="Y96" s="4"/>
      <c r="Z96" s="4"/>
      <c r="AA96" s="4"/>
      <c r="AB96" s="4"/>
      <c r="AC96" s="4"/>
      <c r="AD96" s="4"/>
      <c r="AE96" s="4"/>
      <c r="AF96" s="4"/>
    </row>
    <row r="97" spans="1:32" ht="15.75" customHeight="1">
      <c r="A97" s="6">
        <v>9</v>
      </c>
      <c r="B97" s="7">
        <v>97</v>
      </c>
      <c r="C97" s="7" t="s">
        <v>44</v>
      </c>
      <c r="D97" s="17" t="s">
        <v>225</v>
      </c>
      <c r="E97" s="18" t="s">
        <v>22</v>
      </c>
      <c r="F97" s="27">
        <v>33277</v>
      </c>
      <c r="G97" s="18" t="s">
        <v>41</v>
      </c>
      <c r="H97" s="13" t="s">
        <v>49</v>
      </c>
      <c r="I97" s="13"/>
      <c r="J97" s="12"/>
      <c r="K97" s="102">
        <v>39.05</v>
      </c>
      <c r="L97" s="21"/>
      <c r="M97" s="101"/>
      <c r="N97" s="28">
        <f t="shared" si="6"/>
        <v>2.5700000000000003</v>
      </c>
      <c r="O97" s="97"/>
      <c r="P97" s="6" t="str">
        <f t="shared" si="7"/>
        <v>КМС</v>
      </c>
      <c r="Q97" s="3"/>
      <c r="R97" s="20"/>
      <c r="S97" s="20"/>
      <c r="T97" s="4"/>
      <c r="U97" s="4"/>
      <c r="V97" s="4"/>
      <c r="W97" s="4"/>
      <c r="X97" s="7"/>
      <c r="Y97" s="4"/>
      <c r="Z97" s="4"/>
      <c r="AA97" s="4"/>
      <c r="AB97" s="4"/>
      <c r="AC97" s="4"/>
      <c r="AD97" s="4"/>
      <c r="AE97" s="4"/>
      <c r="AF97" s="4"/>
    </row>
    <row r="98" spans="1:32" ht="15.75" customHeight="1">
      <c r="A98" s="6">
        <v>10</v>
      </c>
      <c r="B98" s="7">
        <v>102</v>
      </c>
      <c r="C98" s="7" t="s">
        <v>44</v>
      </c>
      <c r="D98" s="17" t="s">
        <v>215</v>
      </c>
      <c r="E98" s="18" t="s">
        <v>22</v>
      </c>
      <c r="F98" s="27">
        <v>34223</v>
      </c>
      <c r="G98" s="18" t="s">
        <v>48</v>
      </c>
      <c r="H98" s="13" t="s">
        <v>216</v>
      </c>
      <c r="I98" s="13" t="s">
        <v>217</v>
      </c>
      <c r="J98" s="12"/>
      <c r="K98" s="102">
        <v>39.1</v>
      </c>
      <c r="L98" s="21"/>
      <c r="M98" s="101"/>
      <c r="N98" s="28">
        <f t="shared" si="6"/>
        <v>2.6200000000000045</v>
      </c>
      <c r="O98" s="97"/>
      <c r="P98" s="6" t="str">
        <f t="shared" si="7"/>
        <v>КМС</v>
      </c>
      <c r="Q98" s="3"/>
      <c r="R98" s="20"/>
      <c r="S98" s="20"/>
      <c r="T98" s="4"/>
      <c r="U98" s="4"/>
      <c r="V98" s="4"/>
      <c r="W98" s="4"/>
      <c r="X98" s="7"/>
      <c r="Y98" s="4"/>
      <c r="Z98" s="4"/>
      <c r="AA98" s="4"/>
      <c r="AB98" s="4"/>
      <c r="AC98" s="4"/>
      <c r="AD98" s="4"/>
      <c r="AE98" s="4"/>
      <c r="AF98" s="4"/>
    </row>
    <row r="99" spans="1:32" ht="15.75" customHeight="1">
      <c r="A99" s="6">
        <v>11</v>
      </c>
      <c r="B99" s="7">
        <v>100</v>
      </c>
      <c r="C99" s="7" t="s">
        <v>44</v>
      </c>
      <c r="D99" s="17" t="s">
        <v>220</v>
      </c>
      <c r="E99" s="18" t="s">
        <v>22</v>
      </c>
      <c r="F99" s="27">
        <v>34825</v>
      </c>
      <c r="G99" s="18" t="s">
        <v>48</v>
      </c>
      <c r="H99" s="13" t="s">
        <v>216</v>
      </c>
      <c r="I99" s="13" t="s">
        <v>221</v>
      </c>
      <c r="J99" s="12"/>
      <c r="K99" s="102">
        <v>39.46</v>
      </c>
      <c r="L99" s="21"/>
      <c r="M99" s="101"/>
      <c r="N99" s="28">
        <f t="shared" si="6"/>
        <v>2.980000000000004</v>
      </c>
      <c r="O99" s="97"/>
      <c r="P99" s="6" t="str">
        <f t="shared" si="7"/>
        <v>КМС</v>
      </c>
      <c r="Q99" s="3"/>
      <c r="R99" s="20"/>
      <c r="S99" s="20"/>
      <c r="T99" s="4"/>
      <c r="U99" s="4"/>
      <c r="V99" s="4"/>
      <c r="W99" s="4"/>
      <c r="X99" s="7"/>
      <c r="Y99" s="4"/>
      <c r="Z99" s="4"/>
      <c r="AA99" s="4"/>
      <c r="AB99" s="4"/>
      <c r="AC99" s="4"/>
      <c r="AD99" s="4"/>
      <c r="AE99" s="4"/>
      <c r="AF99" s="4"/>
    </row>
    <row r="100" spans="1:32" ht="15.75" customHeight="1">
      <c r="A100" s="6">
        <v>12</v>
      </c>
      <c r="B100" s="7">
        <v>94</v>
      </c>
      <c r="C100" s="7" t="s">
        <v>44</v>
      </c>
      <c r="D100" s="17" t="s">
        <v>201</v>
      </c>
      <c r="E100" s="18" t="s">
        <v>22</v>
      </c>
      <c r="F100" s="27">
        <v>33532</v>
      </c>
      <c r="G100" s="18" t="s">
        <v>48</v>
      </c>
      <c r="H100" s="13" t="s">
        <v>125</v>
      </c>
      <c r="I100" s="13" t="s">
        <v>126</v>
      </c>
      <c r="J100" s="12"/>
      <c r="K100" s="102">
        <v>39.9</v>
      </c>
      <c r="L100" s="21"/>
      <c r="M100" s="101"/>
      <c r="N100" s="28">
        <f t="shared" si="6"/>
        <v>3.4200000000000017</v>
      </c>
      <c r="O100" s="97"/>
      <c r="P100" s="6" t="str">
        <f t="shared" si="7"/>
        <v>КМС</v>
      </c>
      <c r="Q100" s="3"/>
      <c r="R100" s="20"/>
      <c r="S100" s="20"/>
      <c r="T100" s="4"/>
      <c r="U100" s="4"/>
      <c r="V100" s="4"/>
      <c r="W100" s="4"/>
      <c r="X100" s="7"/>
      <c r="Y100" s="4"/>
      <c r="Z100" s="4"/>
      <c r="AA100" s="4"/>
      <c r="AB100" s="4"/>
      <c r="AC100" s="4"/>
      <c r="AD100" s="4"/>
      <c r="AE100" s="4"/>
      <c r="AF100" s="4"/>
    </row>
    <row r="101" spans="1:32" ht="15.75" customHeight="1">
      <c r="A101" s="6">
        <v>13</v>
      </c>
      <c r="B101" s="7">
        <v>103</v>
      </c>
      <c r="C101" s="7" t="s">
        <v>47</v>
      </c>
      <c r="D101" s="17" t="s">
        <v>218</v>
      </c>
      <c r="E101" s="18" t="s">
        <v>22</v>
      </c>
      <c r="F101" s="27">
        <v>34118</v>
      </c>
      <c r="G101" s="18"/>
      <c r="H101" s="13" t="s">
        <v>219</v>
      </c>
      <c r="I101" s="13"/>
      <c r="J101" s="12"/>
      <c r="K101" s="102">
        <v>40.24</v>
      </c>
      <c r="L101" s="21"/>
      <c r="M101" s="101"/>
      <c r="N101" s="28">
        <f t="shared" si="6"/>
        <v>3.760000000000005</v>
      </c>
      <c r="O101" s="97"/>
      <c r="P101" s="6" t="str">
        <f t="shared" si="7"/>
        <v>КМС</v>
      </c>
      <c r="Q101" s="3"/>
      <c r="R101" s="20"/>
      <c r="S101" s="20"/>
      <c r="T101" s="4"/>
      <c r="U101" s="4"/>
      <c r="V101" s="4"/>
      <c r="W101" s="4"/>
      <c r="X101" s="7"/>
      <c r="Y101" s="4"/>
      <c r="Z101" s="4"/>
      <c r="AA101" s="4"/>
      <c r="AB101" s="4"/>
      <c r="AC101" s="4"/>
      <c r="AD101" s="4"/>
      <c r="AE101" s="4"/>
      <c r="AF101" s="4"/>
    </row>
    <row r="102" spans="1:32" ht="15.75" customHeight="1">
      <c r="A102" s="6">
        <v>14</v>
      </c>
      <c r="B102" s="7">
        <v>101</v>
      </c>
      <c r="C102" s="7" t="s">
        <v>47</v>
      </c>
      <c r="D102" s="17" t="s">
        <v>222</v>
      </c>
      <c r="E102" s="18" t="s">
        <v>22</v>
      </c>
      <c r="F102" s="27">
        <v>32149</v>
      </c>
      <c r="G102" s="18" t="s">
        <v>48</v>
      </c>
      <c r="H102" s="13" t="s">
        <v>125</v>
      </c>
      <c r="I102" s="13" t="s">
        <v>126</v>
      </c>
      <c r="J102" s="12"/>
      <c r="K102" s="102">
        <v>40.82</v>
      </c>
      <c r="L102" s="21"/>
      <c r="M102" s="101"/>
      <c r="N102" s="28">
        <f t="shared" si="6"/>
        <v>4.340000000000003</v>
      </c>
      <c r="O102" s="97"/>
      <c r="P102" s="6" t="s">
        <v>68</v>
      </c>
      <c r="Q102" s="3"/>
      <c r="R102" s="20"/>
      <c r="S102" s="20"/>
      <c r="T102" s="4"/>
      <c r="U102" s="4"/>
      <c r="V102" s="4"/>
      <c r="W102" s="4"/>
      <c r="X102" s="7"/>
      <c r="Y102" s="4"/>
      <c r="Z102" s="4"/>
      <c r="AA102" s="4"/>
      <c r="AB102" s="4"/>
      <c r="AC102" s="4"/>
      <c r="AD102" s="4"/>
      <c r="AE102" s="4"/>
      <c r="AF102" s="4"/>
    </row>
    <row r="103" spans="1:32" ht="15.75" customHeight="1">
      <c r="A103" s="6">
        <v>15</v>
      </c>
      <c r="B103" s="7">
        <v>96</v>
      </c>
      <c r="C103" s="7" t="s">
        <v>44</v>
      </c>
      <c r="D103" s="17" t="s">
        <v>210</v>
      </c>
      <c r="E103" s="18" t="s">
        <v>22</v>
      </c>
      <c r="F103" s="27">
        <v>1986</v>
      </c>
      <c r="G103" s="18"/>
      <c r="H103" s="13" t="s">
        <v>97</v>
      </c>
      <c r="I103" s="13"/>
      <c r="J103" s="12"/>
      <c r="K103" s="102">
        <v>40.84</v>
      </c>
      <c r="L103" s="21"/>
      <c r="M103" s="101"/>
      <c r="N103" s="28">
        <f t="shared" si="6"/>
        <v>4.3600000000000065</v>
      </c>
      <c r="O103" s="97"/>
      <c r="P103" s="6" t="s">
        <v>68</v>
      </c>
      <c r="Q103" s="3"/>
      <c r="R103" s="20"/>
      <c r="S103" s="20"/>
      <c r="T103" s="4"/>
      <c r="U103" s="4"/>
      <c r="V103" s="4"/>
      <c r="W103" s="4"/>
      <c r="X103" s="7"/>
      <c r="Y103" s="4"/>
      <c r="Z103" s="4"/>
      <c r="AA103" s="4"/>
      <c r="AB103" s="4"/>
      <c r="AC103" s="4"/>
      <c r="AD103" s="4"/>
      <c r="AE103" s="4"/>
      <c r="AF103" s="4"/>
    </row>
    <row r="104" spans="1:32" ht="15.75" customHeight="1">
      <c r="A104" s="6">
        <v>16</v>
      </c>
      <c r="B104" s="7">
        <v>98</v>
      </c>
      <c r="C104" s="7" t="s">
        <v>44</v>
      </c>
      <c r="D104" s="17" t="s">
        <v>212</v>
      </c>
      <c r="E104" s="18" t="s">
        <v>22</v>
      </c>
      <c r="F104" s="27">
        <v>32889</v>
      </c>
      <c r="G104" s="18"/>
      <c r="H104" s="13" t="s">
        <v>97</v>
      </c>
      <c r="I104" s="13"/>
      <c r="J104" s="12"/>
      <c r="K104" s="102">
        <v>42.24</v>
      </c>
      <c r="L104" s="21"/>
      <c r="M104" s="101"/>
      <c r="N104" s="28">
        <f t="shared" si="6"/>
        <v>5.760000000000005</v>
      </c>
      <c r="O104" s="97"/>
      <c r="P104" s="6" t="str">
        <f>IF(K104&lt;=41,"КМС",IF(K104&lt;=43.4,"I разр.",IF(K104&lt;=46.2,"II разр.",IF(K104&lt;=49.7,"III разр.",IF(K104&lt;=53.9,"I юн.",IF(K104&lt;=59.5,"II юн.",IF(K104&lt;=66.5,"III юн.","")))))))</f>
        <v>I разр.</v>
      </c>
      <c r="Q104" s="3"/>
      <c r="R104" s="20"/>
      <c r="S104" s="20"/>
      <c r="T104" s="4"/>
      <c r="U104" s="4"/>
      <c r="V104" s="4"/>
      <c r="W104" s="4"/>
      <c r="X104" s="7"/>
      <c r="Y104" s="4"/>
      <c r="Z104" s="4"/>
      <c r="AA104" s="4"/>
      <c r="AB104" s="4"/>
      <c r="AC104" s="4"/>
      <c r="AD104" s="4"/>
      <c r="AE104" s="4"/>
      <c r="AF104" s="4"/>
    </row>
    <row r="105" spans="1:32" ht="15.75" customHeight="1">
      <c r="A105" s="6">
        <v>17</v>
      </c>
      <c r="B105" s="7">
        <v>99</v>
      </c>
      <c r="C105" s="7" t="s">
        <v>47</v>
      </c>
      <c r="D105" s="17" t="s">
        <v>211</v>
      </c>
      <c r="E105" s="18" t="s">
        <v>22</v>
      </c>
      <c r="F105" s="27">
        <v>1991</v>
      </c>
      <c r="G105" s="18"/>
      <c r="H105" s="13" t="s">
        <v>49</v>
      </c>
      <c r="I105" s="13"/>
      <c r="J105" s="12"/>
      <c r="K105" s="102">
        <v>43.53</v>
      </c>
      <c r="L105" s="21"/>
      <c r="M105" s="101"/>
      <c r="N105" s="28">
        <f t="shared" si="6"/>
        <v>7.050000000000004</v>
      </c>
      <c r="O105" s="97"/>
      <c r="P105" s="6" t="str">
        <f>IF(K105&lt;=41,"КМС",IF(K105&lt;=43.4,"I разр.",IF(K105&lt;=46.2,"II разр.",IF(K105&lt;=49.7,"III разр.",IF(K105&lt;=53.9,"I юн.",IF(K105&lt;=59.5,"II юн.",IF(K105&lt;=66.5,"III юн.","")))))))</f>
        <v>II разр.</v>
      </c>
      <c r="Q105" s="3"/>
      <c r="R105" s="20"/>
      <c r="S105" s="20"/>
      <c r="T105" s="4"/>
      <c r="U105" s="4"/>
      <c r="V105" s="4"/>
      <c r="W105" s="4"/>
      <c r="X105" s="7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>
      <c r="A106" s="6">
        <v>18</v>
      </c>
      <c r="B106" s="7">
        <v>111</v>
      </c>
      <c r="C106" s="7" t="s">
        <v>47</v>
      </c>
      <c r="D106" s="17" t="s">
        <v>213</v>
      </c>
      <c r="E106" s="18" t="s">
        <v>22</v>
      </c>
      <c r="F106" s="27">
        <v>31456</v>
      </c>
      <c r="G106" s="18"/>
      <c r="H106" s="13" t="s">
        <v>214</v>
      </c>
      <c r="I106" s="13"/>
      <c r="J106" s="12"/>
      <c r="K106" s="102">
        <v>47.94</v>
      </c>
      <c r="L106" s="21"/>
      <c r="M106" s="101"/>
      <c r="N106" s="28">
        <f t="shared" si="6"/>
        <v>11.46</v>
      </c>
      <c r="O106" s="97"/>
      <c r="P106" s="6" t="str">
        <f>IF(K106&lt;=41,"КМС",IF(K106&lt;=43.4,"I разр.",IF(K106&lt;=46.2,"II разр.",IF(K106&lt;=49.7,"III разр.",IF(K106&lt;=53.9,"I юн.",IF(K106&lt;=59.5,"II юн.",IF(K106&lt;=66.5,"III юн.","")))))))</f>
        <v>III разр.</v>
      </c>
      <c r="Q106" s="3"/>
      <c r="R106" s="20"/>
      <c r="S106" s="20"/>
      <c r="T106" s="4"/>
      <c r="U106" s="4"/>
      <c r="V106" s="4"/>
      <c r="W106" s="4"/>
      <c r="X106" s="7"/>
      <c r="Y106" s="4"/>
      <c r="Z106" s="4"/>
      <c r="AA106" s="4"/>
      <c r="AB106" s="4"/>
      <c r="AC106" s="4"/>
      <c r="AD106" s="4"/>
      <c r="AE106" s="4"/>
      <c r="AF106" s="4"/>
    </row>
    <row r="107" spans="1:16" ht="3.75" customHeight="1" thickBot="1">
      <c r="A107" s="32"/>
      <c r="B107" s="33"/>
      <c r="C107" s="33"/>
      <c r="D107" s="34"/>
      <c r="E107" s="36"/>
      <c r="F107" s="36"/>
      <c r="G107" s="37"/>
      <c r="H107" s="34"/>
      <c r="I107" s="37"/>
      <c r="J107" s="39"/>
      <c r="K107" s="57"/>
      <c r="L107" s="40"/>
      <c r="M107" s="40"/>
      <c r="N107" s="58"/>
      <c r="O107" s="58"/>
      <c r="P107" s="32"/>
    </row>
    <row r="108" ht="20.25" customHeight="1" thickTop="1"/>
    <row r="109" spans="2:16" ht="16.5" customHeight="1">
      <c r="B109" s="74" t="s">
        <v>251</v>
      </c>
      <c r="D109" s="75"/>
      <c r="E109" s="75"/>
      <c r="F109" s="75"/>
      <c r="G109" s="76"/>
      <c r="H109" s="76"/>
      <c r="K109" s="76" t="s">
        <v>40</v>
      </c>
      <c r="L109" s="76" t="s">
        <v>40</v>
      </c>
      <c r="P109" s="78"/>
    </row>
    <row r="110" spans="2:16" ht="16.5" customHeight="1">
      <c r="B110" s="74" t="s">
        <v>249</v>
      </c>
      <c r="D110" s="79"/>
      <c r="E110" s="80"/>
      <c r="F110" s="81"/>
      <c r="G110" s="76"/>
      <c r="H110" s="76"/>
      <c r="I110" s="13"/>
      <c r="K110" s="76" t="s">
        <v>140</v>
      </c>
      <c r="L110" s="76" t="s">
        <v>140</v>
      </c>
      <c r="P110" s="78"/>
    </row>
    <row r="111" spans="1:38" ht="16.5" customHeight="1">
      <c r="A111" s="6"/>
      <c r="G111" s="76"/>
      <c r="H111" s="76"/>
      <c r="K111" s="76" t="s">
        <v>139</v>
      </c>
      <c r="L111" s="76" t="s">
        <v>139</v>
      </c>
      <c r="O111" s="28"/>
      <c r="P111" s="6"/>
      <c r="Q111" s="5"/>
      <c r="R111" s="20"/>
      <c r="S111" s="20"/>
      <c r="V111" s="4"/>
      <c r="W111" s="4"/>
      <c r="X111" s="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18" ht="12.75">
      <c r="A112" s="7"/>
      <c r="B112" s="7"/>
      <c r="C112" s="7"/>
      <c r="D112" s="7"/>
      <c r="E112" s="17"/>
      <c r="F112" s="27"/>
      <c r="G112" s="18"/>
      <c r="H112" s="18"/>
      <c r="I112" s="13"/>
      <c r="J112" s="12"/>
      <c r="K112" s="12"/>
      <c r="L112" s="8"/>
      <c r="M112" s="8"/>
      <c r="N112" s="77"/>
      <c r="O112" s="77"/>
      <c r="P112" s="31"/>
      <c r="Q112" s="28"/>
      <c r="R112" s="6"/>
    </row>
    <row r="113" ht="42" customHeight="1"/>
    <row r="115" spans="1:32" ht="17.25" customHeight="1">
      <c r="A115" s="150" t="s">
        <v>236</v>
      </c>
      <c r="B115" s="150"/>
      <c r="C115" s="150"/>
      <c r="D115" s="150"/>
      <c r="E115" s="116"/>
      <c r="F115" s="117"/>
      <c r="G115" s="116"/>
      <c r="H115" s="151" t="s">
        <v>237</v>
      </c>
      <c r="I115" s="151"/>
      <c r="J115" s="151"/>
      <c r="K115" s="151"/>
      <c r="L115" s="151"/>
      <c r="M115" s="151"/>
      <c r="N115" s="151"/>
      <c r="O115" s="97"/>
      <c r="P115" s="6"/>
      <c r="Q115" s="3"/>
      <c r="R115" s="20"/>
      <c r="S115" s="20"/>
      <c r="T115" s="4"/>
      <c r="U115" s="4"/>
      <c r="V115" s="4"/>
      <c r="W115" s="4"/>
      <c r="X115" s="7"/>
      <c r="Y115" s="4"/>
      <c r="Z115" s="4"/>
      <c r="AA115" s="4"/>
      <c r="AB115" s="4"/>
      <c r="AC115" s="4"/>
      <c r="AD115" s="4"/>
      <c r="AE115" s="4"/>
      <c r="AF115" s="4"/>
    </row>
  </sheetData>
  <sheetProtection/>
  <mergeCells count="14">
    <mergeCell ref="A115:D115"/>
    <mergeCell ref="H115:N115"/>
    <mergeCell ref="A44:D44"/>
    <mergeCell ref="H44:N44"/>
    <mergeCell ref="C49:I49"/>
    <mergeCell ref="C68:I68"/>
    <mergeCell ref="C6:I6"/>
    <mergeCell ref="A2:P2"/>
    <mergeCell ref="A3:P3"/>
    <mergeCell ref="A4:D4"/>
    <mergeCell ref="I4:P4"/>
    <mergeCell ref="C87:I87"/>
    <mergeCell ref="A85:D85"/>
    <mergeCell ref="H85:N85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portrait" paperSize="9" r:id="rId2"/>
  <rowBreaks count="2" manualBreakCount="2">
    <brk id="47" max="15" man="1"/>
    <brk id="85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M84"/>
  <sheetViews>
    <sheetView view="pageBreakPreview" zoomScale="175" zoomScaleSheetLayoutView="175" zoomScalePageLayoutView="0" workbookViewId="0" topLeftCell="A72">
      <selection activeCell="C90" sqref="C90"/>
    </sheetView>
  </sheetViews>
  <sheetFormatPr defaultColWidth="9.140625" defaultRowHeight="12.75"/>
  <cols>
    <col min="1" max="2" width="5.57421875" style="1" customWidth="1"/>
    <col min="3" max="3" width="5.140625" style="1" customWidth="1"/>
    <col min="4" max="4" width="24.140625" style="1" customWidth="1"/>
    <col min="5" max="5" width="9.140625" style="1" customWidth="1"/>
    <col min="6" max="6" width="8.7109375" style="1" hidden="1" customWidth="1"/>
    <col min="7" max="7" width="8.421875" style="1" customWidth="1"/>
    <col min="8" max="8" width="21.57421875" style="1" customWidth="1"/>
    <col min="9" max="9" width="26.00390625" style="1" hidden="1" customWidth="1"/>
    <col min="10" max="10" width="27.00390625" style="1" hidden="1" customWidth="1"/>
    <col min="11" max="11" width="6.421875" style="1" hidden="1" customWidth="1"/>
    <col min="12" max="12" width="8.28125" style="1" customWidth="1"/>
    <col min="13" max="13" width="7.28125" style="1" hidden="1" customWidth="1"/>
    <col min="14" max="14" width="3.28125" style="1" hidden="1" customWidth="1"/>
    <col min="15" max="15" width="6.28125" style="1" customWidth="1"/>
    <col min="16" max="16" width="6.140625" style="1" hidden="1" customWidth="1"/>
    <col min="17" max="17" width="7.8515625" style="1" customWidth="1"/>
    <col min="18" max="18" width="4.140625" style="1" customWidth="1"/>
    <col min="19" max="19" width="7.28125" style="1" customWidth="1"/>
    <col min="20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spans="1:17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41.2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35.25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34.5" customHeight="1" thickBot="1">
      <c r="A4" s="147" t="s">
        <v>20</v>
      </c>
      <c r="B4" s="147"/>
      <c r="C4" s="147"/>
      <c r="D4" s="147"/>
      <c r="E4" s="114"/>
      <c r="F4" s="114"/>
      <c r="G4" s="114"/>
      <c r="H4" s="114"/>
      <c r="I4" s="114"/>
      <c r="J4" s="148" t="str">
        <f>D_d1</f>
        <v>28 марта 2015 г.</v>
      </c>
      <c r="K4" s="149"/>
      <c r="L4" s="149"/>
      <c r="M4" s="149"/>
      <c r="N4" s="149"/>
      <c r="O4" s="149"/>
      <c r="P4" s="149"/>
      <c r="Q4" s="149"/>
    </row>
    <row r="5" spans="2:39" ht="24" customHeight="1" thickTop="1">
      <c r="B5" s="16"/>
      <c r="C5" s="152" t="s">
        <v>238</v>
      </c>
      <c r="D5" s="152"/>
      <c r="E5" s="152"/>
      <c r="F5" s="152"/>
      <c r="G5" s="152"/>
      <c r="H5" s="152"/>
      <c r="I5" s="152"/>
      <c r="J5" s="152"/>
      <c r="K5" s="16"/>
      <c r="L5" s="19" t="str">
        <f>const!C10</f>
        <v>1500 метров</v>
      </c>
      <c r="M5" s="16"/>
      <c r="N5" s="16"/>
      <c r="O5" s="16"/>
      <c r="P5" s="16"/>
      <c r="Q5" s="16"/>
      <c r="R5" s="3"/>
      <c r="S5" s="4" t="s">
        <v>31</v>
      </c>
      <c r="T5" s="4" t="s">
        <v>32</v>
      </c>
      <c r="W5" s="4"/>
      <c r="X5" s="4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37</v>
      </c>
      <c r="F6" s="2"/>
      <c r="G6" s="2" t="s">
        <v>1</v>
      </c>
      <c r="H6" s="2" t="s">
        <v>39</v>
      </c>
      <c r="I6" s="2" t="s">
        <v>39</v>
      </c>
      <c r="J6" s="2" t="s">
        <v>7</v>
      </c>
      <c r="K6" s="2"/>
      <c r="L6" s="11" t="s">
        <v>3</v>
      </c>
      <c r="M6" s="11" t="s">
        <v>8</v>
      </c>
      <c r="N6" s="11"/>
      <c r="O6" s="11" t="s">
        <v>11</v>
      </c>
      <c r="P6" s="2" t="s">
        <v>8</v>
      </c>
      <c r="Q6" s="2" t="s">
        <v>5</v>
      </c>
      <c r="R6" s="3"/>
      <c r="S6" s="20"/>
      <c r="T6" s="20"/>
      <c r="W6" s="4"/>
      <c r="X6" s="4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thickTop="1">
      <c r="A7" s="6">
        <v>1</v>
      </c>
      <c r="B7" s="7">
        <v>50</v>
      </c>
      <c r="C7" s="7" t="s">
        <v>44</v>
      </c>
      <c r="D7" s="17" t="s">
        <v>244</v>
      </c>
      <c r="E7" s="27" t="s">
        <v>100</v>
      </c>
      <c r="F7" s="27" t="s">
        <v>245</v>
      </c>
      <c r="G7" s="18" t="s">
        <v>48</v>
      </c>
      <c r="H7" s="13" t="s">
        <v>54</v>
      </c>
      <c r="I7" s="13" t="s">
        <v>70</v>
      </c>
      <c r="J7" s="13"/>
      <c r="K7" s="12"/>
      <c r="L7" s="52">
        <f aca="true" t="shared" si="0" ref="L7:L25">(R7*60+S7)/86400</f>
        <v>0.001393287037037037</v>
      </c>
      <c r="M7" s="60"/>
      <c r="N7" s="31"/>
      <c r="O7" s="53">
        <f aca="true" t="shared" si="1" ref="O7:O25">(L7-L$7)*86400</f>
        <v>0</v>
      </c>
      <c r="P7" s="97"/>
      <c r="Q7" s="54" t="s">
        <v>48</v>
      </c>
      <c r="R7" s="3">
        <v>2</v>
      </c>
      <c r="S7" s="20">
        <v>0.38</v>
      </c>
      <c r="T7" s="20"/>
      <c r="W7" s="4"/>
      <c r="X7" s="4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>
      <c r="A8" s="6">
        <v>2</v>
      </c>
      <c r="B8" s="7">
        <v>53</v>
      </c>
      <c r="C8" s="7" t="s">
        <v>47</v>
      </c>
      <c r="D8" s="17" t="s">
        <v>184</v>
      </c>
      <c r="E8" s="27" t="s">
        <v>100</v>
      </c>
      <c r="F8" s="27">
        <v>36465</v>
      </c>
      <c r="G8" s="18" t="s">
        <v>48</v>
      </c>
      <c r="H8" s="13" t="s">
        <v>97</v>
      </c>
      <c r="I8" s="13" t="s">
        <v>162</v>
      </c>
      <c r="J8" s="13"/>
      <c r="K8" s="59"/>
      <c r="L8" s="55">
        <f t="shared" si="0"/>
        <v>0.0013987268518518517</v>
      </c>
      <c r="M8" s="31"/>
      <c r="N8" s="31"/>
      <c r="O8" s="28">
        <f t="shared" si="1"/>
        <v>0.46999999999998776</v>
      </c>
      <c r="P8" s="97"/>
      <c r="Q8" s="6" t="s">
        <v>48</v>
      </c>
      <c r="R8" s="3">
        <v>2</v>
      </c>
      <c r="S8" s="20">
        <v>0.85</v>
      </c>
      <c r="T8" s="20"/>
      <c r="W8" s="4"/>
      <c r="X8" s="4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>
      <c r="A9" s="6">
        <v>3</v>
      </c>
      <c r="B9" s="7">
        <v>54</v>
      </c>
      <c r="C9" s="7" t="s">
        <v>44</v>
      </c>
      <c r="D9" s="17" t="s">
        <v>188</v>
      </c>
      <c r="E9" s="27" t="s">
        <v>100</v>
      </c>
      <c r="F9" s="27">
        <v>36559</v>
      </c>
      <c r="G9" s="18" t="s">
        <v>48</v>
      </c>
      <c r="H9" s="13" t="s">
        <v>97</v>
      </c>
      <c r="I9" s="13" t="s">
        <v>160</v>
      </c>
      <c r="J9" s="13"/>
      <c r="K9" s="12"/>
      <c r="L9" s="55">
        <f t="shared" si="0"/>
        <v>0.001438310185185185</v>
      </c>
      <c r="M9" s="31"/>
      <c r="N9" s="31"/>
      <c r="O9" s="28">
        <f t="shared" si="1"/>
        <v>3.889999999999986</v>
      </c>
      <c r="P9" s="97"/>
      <c r="Q9" s="6" t="s">
        <v>48</v>
      </c>
      <c r="R9" s="3">
        <v>2</v>
      </c>
      <c r="S9" s="20">
        <v>4.27</v>
      </c>
      <c r="T9" s="20"/>
      <c r="W9" s="4"/>
      <c r="X9" s="4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 customHeight="1">
      <c r="A10" s="6">
        <v>4</v>
      </c>
      <c r="B10" s="7">
        <v>52</v>
      </c>
      <c r="C10" s="7" t="s">
        <v>47</v>
      </c>
      <c r="D10" s="17" t="s">
        <v>187</v>
      </c>
      <c r="E10" s="27" t="s">
        <v>100</v>
      </c>
      <c r="F10" s="27">
        <v>36354</v>
      </c>
      <c r="G10" s="18" t="s">
        <v>48</v>
      </c>
      <c r="H10" s="13" t="s">
        <v>97</v>
      </c>
      <c r="I10" s="13" t="s">
        <v>162</v>
      </c>
      <c r="J10" s="13"/>
      <c r="K10" s="59"/>
      <c r="L10" s="55">
        <f t="shared" si="0"/>
        <v>0.001445949074074074</v>
      </c>
      <c r="M10" s="31"/>
      <c r="N10" s="31"/>
      <c r="O10" s="28">
        <f t="shared" si="1"/>
        <v>4.550000000000001</v>
      </c>
      <c r="P10" s="97"/>
      <c r="Q10" s="6" t="s">
        <v>48</v>
      </c>
      <c r="R10" s="3">
        <v>2</v>
      </c>
      <c r="S10" s="20">
        <v>4.93</v>
      </c>
      <c r="T10" s="20"/>
      <c r="W10" s="4"/>
      <c r="X10" s="4"/>
      <c r="Y10" s="7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.75" customHeight="1">
      <c r="A11" s="6">
        <v>5</v>
      </c>
      <c r="B11" s="7">
        <v>57</v>
      </c>
      <c r="C11" s="7" t="s">
        <v>47</v>
      </c>
      <c r="D11" s="17" t="s">
        <v>179</v>
      </c>
      <c r="E11" s="27" t="s">
        <v>100</v>
      </c>
      <c r="F11" s="27">
        <v>36571</v>
      </c>
      <c r="G11" s="18" t="s">
        <v>68</v>
      </c>
      <c r="H11" s="13" t="s">
        <v>97</v>
      </c>
      <c r="I11" s="13" t="s">
        <v>180</v>
      </c>
      <c r="J11" s="13"/>
      <c r="K11" s="59"/>
      <c r="L11" s="55">
        <f t="shared" si="0"/>
        <v>0.0014726851851851852</v>
      </c>
      <c r="M11" s="31"/>
      <c r="N11" s="31"/>
      <c r="O11" s="28">
        <f t="shared" si="1"/>
        <v>6.859999999999996</v>
      </c>
      <c r="P11" s="97"/>
      <c r="Q11" s="6" t="s">
        <v>68</v>
      </c>
      <c r="R11" s="3">
        <v>2</v>
      </c>
      <c r="S11" s="20">
        <v>7.24</v>
      </c>
      <c r="T11" s="20"/>
      <c r="W11" s="4"/>
      <c r="X11" s="4"/>
      <c r="Y11" s="7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>
      <c r="A12" s="6">
        <v>6</v>
      </c>
      <c r="B12" s="7">
        <v>56</v>
      </c>
      <c r="C12" s="7" t="s">
        <v>44</v>
      </c>
      <c r="D12" s="17" t="s">
        <v>185</v>
      </c>
      <c r="E12" s="27" t="s">
        <v>100</v>
      </c>
      <c r="F12" s="27">
        <v>36938</v>
      </c>
      <c r="G12" s="18" t="s">
        <v>68</v>
      </c>
      <c r="H12" s="13" t="s">
        <v>97</v>
      </c>
      <c r="I12" s="13" t="s">
        <v>186</v>
      </c>
      <c r="J12" s="13"/>
      <c r="K12" s="12"/>
      <c r="L12" s="55">
        <f t="shared" si="0"/>
        <v>0.001473611111111111</v>
      </c>
      <c r="M12" s="31"/>
      <c r="N12" s="31"/>
      <c r="O12" s="28">
        <f t="shared" si="1"/>
        <v>6.939999999999995</v>
      </c>
      <c r="P12" s="97"/>
      <c r="Q12" s="6" t="s">
        <v>68</v>
      </c>
      <c r="R12" s="3">
        <v>2</v>
      </c>
      <c r="S12" s="20">
        <v>7.32</v>
      </c>
      <c r="T12" s="20"/>
      <c r="W12" s="4"/>
      <c r="X12" s="4"/>
      <c r="Y12" s="7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>
      <c r="A13" s="6">
        <v>7</v>
      </c>
      <c r="B13" s="7">
        <v>46</v>
      </c>
      <c r="C13" s="7" t="s">
        <v>47</v>
      </c>
      <c r="D13" s="17" t="s">
        <v>242</v>
      </c>
      <c r="E13" s="27" t="s">
        <v>100</v>
      </c>
      <c r="F13" s="27" t="s">
        <v>243</v>
      </c>
      <c r="G13" s="18" t="s">
        <v>68</v>
      </c>
      <c r="H13" s="13" t="s">
        <v>54</v>
      </c>
      <c r="I13" s="13" t="s">
        <v>62</v>
      </c>
      <c r="J13" s="13"/>
      <c r="K13" s="59"/>
      <c r="L13" s="55">
        <f t="shared" si="0"/>
        <v>0.0015039351851851852</v>
      </c>
      <c r="M13" s="31"/>
      <c r="N13" s="31"/>
      <c r="O13" s="28">
        <f t="shared" si="1"/>
        <v>9.559999999999999</v>
      </c>
      <c r="P13" s="97"/>
      <c r="Q13" s="6" t="s">
        <v>68</v>
      </c>
      <c r="R13" s="3">
        <v>2</v>
      </c>
      <c r="S13" s="20">
        <v>9.94</v>
      </c>
      <c r="T13" s="20"/>
      <c r="W13" s="4"/>
      <c r="X13" s="4"/>
      <c r="Y13" s="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5.75" customHeight="1">
      <c r="A14" s="6">
        <v>8</v>
      </c>
      <c r="B14" s="7">
        <v>58</v>
      </c>
      <c r="C14" s="7" t="s">
        <v>47</v>
      </c>
      <c r="D14" s="17" t="s">
        <v>170</v>
      </c>
      <c r="E14" s="27" t="s">
        <v>100</v>
      </c>
      <c r="F14" s="27">
        <v>36802</v>
      </c>
      <c r="G14" s="18" t="s">
        <v>68</v>
      </c>
      <c r="H14" s="13" t="s">
        <v>97</v>
      </c>
      <c r="I14" s="13" t="s">
        <v>162</v>
      </c>
      <c r="J14" s="13"/>
      <c r="K14" s="59"/>
      <c r="L14" s="55">
        <f t="shared" si="0"/>
        <v>0.0015145833333333335</v>
      </c>
      <c r="M14" s="31"/>
      <c r="N14" s="31"/>
      <c r="O14" s="28">
        <f t="shared" si="1"/>
        <v>10.480000000000011</v>
      </c>
      <c r="P14" s="97"/>
      <c r="Q14" s="6" t="s">
        <v>68</v>
      </c>
      <c r="R14" s="3">
        <v>2</v>
      </c>
      <c r="S14" s="20">
        <v>10.86</v>
      </c>
      <c r="T14" s="20"/>
      <c r="W14" s="4"/>
      <c r="X14" s="4"/>
      <c r="Y14" s="7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>
      <c r="A15" s="6">
        <v>9</v>
      </c>
      <c r="B15" s="7">
        <v>48</v>
      </c>
      <c r="C15" s="7" t="s">
        <v>44</v>
      </c>
      <c r="D15" s="17" t="s">
        <v>181</v>
      </c>
      <c r="E15" s="27" t="s">
        <v>100</v>
      </c>
      <c r="F15" s="27" t="s">
        <v>182</v>
      </c>
      <c r="G15" s="18" t="s">
        <v>68</v>
      </c>
      <c r="H15" s="13" t="s">
        <v>54</v>
      </c>
      <c r="I15" s="13" t="s">
        <v>62</v>
      </c>
      <c r="J15" s="13"/>
      <c r="K15" s="12"/>
      <c r="L15" s="55">
        <f t="shared" si="0"/>
        <v>0.0015372685185185185</v>
      </c>
      <c r="M15" s="31"/>
      <c r="N15" s="31"/>
      <c r="O15" s="28">
        <f t="shared" si="1"/>
        <v>12.44</v>
      </c>
      <c r="P15" s="97"/>
      <c r="Q15" s="6" t="s">
        <v>68</v>
      </c>
      <c r="R15" s="3">
        <v>2</v>
      </c>
      <c r="S15" s="20">
        <v>12.82</v>
      </c>
      <c r="T15" s="20"/>
      <c r="W15" s="4"/>
      <c r="X15" s="4"/>
      <c r="Y15" s="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5.75" customHeight="1">
      <c r="A16" s="6">
        <v>10</v>
      </c>
      <c r="B16" s="7">
        <v>41</v>
      </c>
      <c r="C16" s="7" t="s">
        <v>47</v>
      </c>
      <c r="D16" s="17" t="s">
        <v>173</v>
      </c>
      <c r="E16" s="27" t="s">
        <v>100</v>
      </c>
      <c r="F16" s="27" t="s">
        <v>174</v>
      </c>
      <c r="G16" s="18" t="s">
        <v>68</v>
      </c>
      <c r="H16" s="13" t="s">
        <v>64</v>
      </c>
      <c r="I16" s="13" t="s">
        <v>72</v>
      </c>
      <c r="J16" s="13"/>
      <c r="K16" s="59"/>
      <c r="L16" s="55">
        <f t="shared" si="0"/>
        <v>0.001570949074074074</v>
      </c>
      <c r="M16" s="31"/>
      <c r="N16" s="31"/>
      <c r="O16" s="28">
        <f t="shared" si="1"/>
        <v>15.34999999999999</v>
      </c>
      <c r="P16" s="97"/>
      <c r="Q16" s="6" t="s">
        <v>68</v>
      </c>
      <c r="R16" s="3">
        <v>2</v>
      </c>
      <c r="S16" s="20">
        <v>15.73</v>
      </c>
      <c r="T16" s="20"/>
      <c r="W16" s="4"/>
      <c r="X16" s="4"/>
      <c r="Y16" s="7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5.75" customHeight="1">
      <c r="A17" s="6">
        <v>11</v>
      </c>
      <c r="B17" s="7">
        <v>49</v>
      </c>
      <c r="C17" s="7" t="s">
        <v>47</v>
      </c>
      <c r="D17" s="17" t="s">
        <v>169</v>
      </c>
      <c r="E17" s="27" t="s">
        <v>100</v>
      </c>
      <c r="F17" s="27">
        <v>36706</v>
      </c>
      <c r="G17" s="18" t="s">
        <v>83</v>
      </c>
      <c r="H17" s="13" t="s">
        <v>54</v>
      </c>
      <c r="I17" s="13" t="s">
        <v>62</v>
      </c>
      <c r="J17" s="13"/>
      <c r="K17" s="59"/>
      <c r="L17" s="55">
        <f t="shared" si="0"/>
        <v>0.0015986111111111112</v>
      </c>
      <c r="M17" s="31"/>
      <c r="N17" s="31"/>
      <c r="O17" s="28">
        <f t="shared" si="1"/>
        <v>17.740000000000006</v>
      </c>
      <c r="P17" s="97"/>
      <c r="Q17" s="6" t="s">
        <v>83</v>
      </c>
      <c r="R17" s="3">
        <v>2</v>
      </c>
      <c r="S17" s="20">
        <v>18.12</v>
      </c>
      <c r="T17" s="20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5.75" customHeight="1">
      <c r="A18" s="6">
        <v>12</v>
      </c>
      <c r="B18" s="7">
        <v>43</v>
      </c>
      <c r="C18" s="7" t="s">
        <v>44</v>
      </c>
      <c r="D18" s="17" t="s">
        <v>165</v>
      </c>
      <c r="E18" s="27" t="s">
        <v>100</v>
      </c>
      <c r="F18" s="27" t="s">
        <v>166</v>
      </c>
      <c r="G18" s="18" t="s">
        <v>83</v>
      </c>
      <c r="H18" s="13" t="s">
        <v>64</v>
      </c>
      <c r="I18" s="13" t="s">
        <v>72</v>
      </c>
      <c r="J18" s="13"/>
      <c r="K18" s="12"/>
      <c r="L18" s="55">
        <f t="shared" si="0"/>
        <v>0.001599074074074074</v>
      </c>
      <c r="M18" s="31"/>
      <c r="N18" s="31"/>
      <c r="O18" s="28">
        <f t="shared" si="1"/>
        <v>17.779999999999987</v>
      </c>
      <c r="P18" s="97"/>
      <c r="Q18" s="6" t="s">
        <v>83</v>
      </c>
      <c r="R18" s="3">
        <v>2</v>
      </c>
      <c r="S18" s="20">
        <v>18.16</v>
      </c>
      <c r="T18" s="20"/>
      <c r="W18" s="4"/>
      <c r="X18" s="4"/>
      <c r="Y18" s="7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>
      <c r="A19" s="6">
        <v>13</v>
      </c>
      <c r="B19" s="7">
        <v>55</v>
      </c>
      <c r="C19" s="7" t="s">
        <v>44</v>
      </c>
      <c r="D19" s="17" t="s">
        <v>183</v>
      </c>
      <c r="E19" s="27" t="s">
        <v>100</v>
      </c>
      <c r="F19" s="27">
        <v>36435</v>
      </c>
      <c r="G19" s="18" t="s">
        <v>68</v>
      </c>
      <c r="H19" s="13" t="s">
        <v>97</v>
      </c>
      <c r="I19" s="13" t="s">
        <v>162</v>
      </c>
      <c r="J19" s="13"/>
      <c r="K19" s="12"/>
      <c r="L19" s="55">
        <f t="shared" si="0"/>
        <v>0.0016010416666666664</v>
      </c>
      <c r="M19" s="31"/>
      <c r="N19" s="31"/>
      <c r="O19" s="28">
        <f t="shared" si="1"/>
        <v>17.949999999999974</v>
      </c>
      <c r="P19" s="97"/>
      <c r="Q19" s="6" t="s">
        <v>83</v>
      </c>
      <c r="R19" s="3">
        <v>2</v>
      </c>
      <c r="S19" s="20">
        <v>18.33</v>
      </c>
      <c r="T19" s="20"/>
      <c r="W19" s="4"/>
      <c r="X19" s="4"/>
      <c r="Y19" s="7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.75" customHeight="1">
      <c r="A20" s="6">
        <v>14</v>
      </c>
      <c r="B20" s="7">
        <v>60</v>
      </c>
      <c r="C20" s="7" t="s">
        <v>47</v>
      </c>
      <c r="D20" s="17" t="s">
        <v>175</v>
      </c>
      <c r="E20" s="27" t="s">
        <v>100</v>
      </c>
      <c r="F20" s="27">
        <v>36355</v>
      </c>
      <c r="G20" s="18" t="s">
        <v>83</v>
      </c>
      <c r="H20" s="13" t="s">
        <v>97</v>
      </c>
      <c r="I20" s="13" t="s">
        <v>176</v>
      </c>
      <c r="J20" s="13"/>
      <c r="K20" s="59"/>
      <c r="L20" s="55">
        <f t="shared" si="0"/>
        <v>0.0016479166666666667</v>
      </c>
      <c r="M20" s="31"/>
      <c r="N20" s="31"/>
      <c r="O20" s="28">
        <f t="shared" si="1"/>
        <v>21.999999999999996</v>
      </c>
      <c r="P20" s="97"/>
      <c r="Q20" s="6" t="s">
        <v>83</v>
      </c>
      <c r="R20" s="3">
        <v>2</v>
      </c>
      <c r="S20" s="20">
        <v>22.38</v>
      </c>
      <c r="T20" s="20"/>
      <c r="W20" s="4"/>
      <c r="X20" s="4"/>
      <c r="Y20" s="7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6">
        <v>15</v>
      </c>
      <c r="B21" s="7">
        <v>63</v>
      </c>
      <c r="C21" s="7" t="s">
        <v>44</v>
      </c>
      <c r="D21" s="17" t="s">
        <v>159</v>
      </c>
      <c r="E21" s="27" t="s">
        <v>94</v>
      </c>
      <c r="F21" s="27">
        <v>37206</v>
      </c>
      <c r="G21" s="18" t="s">
        <v>83</v>
      </c>
      <c r="H21" s="13" t="s">
        <v>97</v>
      </c>
      <c r="I21" s="13" t="s">
        <v>160</v>
      </c>
      <c r="J21" s="13"/>
      <c r="K21" s="12"/>
      <c r="L21" s="55">
        <f t="shared" si="0"/>
        <v>0.0016591435185185183</v>
      </c>
      <c r="M21" s="31"/>
      <c r="N21" s="31"/>
      <c r="O21" s="28">
        <f t="shared" si="1"/>
        <v>22.96999999999998</v>
      </c>
      <c r="P21" s="97"/>
      <c r="Q21" s="6" t="s">
        <v>83</v>
      </c>
      <c r="R21" s="3">
        <v>2</v>
      </c>
      <c r="S21" s="20">
        <v>23.35</v>
      </c>
      <c r="T21" s="20"/>
      <c r="W21" s="4"/>
      <c r="X21" s="4"/>
      <c r="Y21" s="7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customHeight="1">
      <c r="A22" s="6">
        <v>16</v>
      </c>
      <c r="B22" s="7">
        <v>42</v>
      </c>
      <c r="C22" s="7" t="s">
        <v>44</v>
      </c>
      <c r="D22" s="17" t="s">
        <v>177</v>
      </c>
      <c r="E22" s="27" t="s">
        <v>100</v>
      </c>
      <c r="F22" s="27" t="s">
        <v>178</v>
      </c>
      <c r="G22" s="18" t="s">
        <v>68</v>
      </c>
      <c r="H22" s="13" t="s">
        <v>64</v>
      </c>
      <c r="I22" s="13" t="s">
        <v>72</v>
      </c>
      <c r="J22" s="13"/>
      <c r="K22" s="12"/>
      <c r="L22" s="55">
        <f t="shared" si="0"/>
        <v>0.0017041666666666668</v>
      </c>
      <c r="M22" s="31"/>
      <c r="N22" s="31"/>
      <c r="O22" s="28">
        <f t="shared" si="1"/>
        <v>26.860000000000007</v>
      </c>
      <c r="P22" s="97"/>
      <c r="Q22" s="6" t="s">
        <v>83</v>
      </c>
      <c r="R22" s="3">
        <v>2</v>
      </c>
      <c r="S22" s="20">
        <v>27.24</v>
      </c>
      <c r="T22" s="20"/>
      <c r="W22" s="4"/>
      <c r="X22" s="4"/>
      <c r="Y22" s="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6">
        <v>17</v>
      </c>
      <c r="B23" s="7">
        <v>45</v>
      </c>
      <c r="C23" s="7" t="s">
        <v>47</v>
      </c>
      <c r="D23" s="17" t="s">
        <v>167</v>
      </c>
      <c r="E23" s="27" t="s">
        <v>100</v>
      </c>
      <c r="F23" s="27">
        <v>36733</v>
      </c>
      <c r="G23" s="18"/>
      <c r="H23" s="13" t="s">
        <v>55</v>
      </c>
      <c r="I23" s="13" t="s">
        <v>71</v>
      </c>
      <c r="J23" s="13"/>
      <c r="K23" s="59"/>
      <c r="L23" s="55">
        <f t="shared" si="0"/>
        <v>0.0017293981481481483</v>
      </c>
      <c r="M23" s="31"/>
      <c r="N23" s="31"/>
      <c r="O23" s="28">
        <f t="shared" si="1"/>
        <v>29.040000000000013</v>
      </c>
      <c r="P23" s="97"/>
      <c r="Q23" s="6" t="s">
        <v>151</v>
      </c>
      <c r="R23" s="3">
        <v>2</v>
      </c>
      <c r="S23" s="20">
        <v>29.42</v>
      </c>
      <c r="T23" s="20"/>
      <c r="W23" s="4"/>
      <c r="X23" s="4"/>
      <c r="Y23" s="7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5.75" customHeight="1">
      <c r="A24" s="6">
        <v>18</v>
      </c>
      <c r="B24" s="7">
        <v>64</v>
      </c>
      <c r="C24" s="7" t="s">
        <v>47</v>
      </c>
      <c r="D24" s="17" t="s">
        <v>158</v>
      </c>
      <c r="E24" s="27" t="s">
        <v>94</v>
      </c>
      <c r="F24" s="27">
        <v>37345</v>
      </c>
      <c r="G24" s="18" t="s">
        <v>83</v>
      </c>
      <c r="H24" s="13" t="s">
        <v>97</v>
      </c>
      <c r="I24" s="13" t="s">
        <v>116</v>
      </c>
      <c r="J24" s="13"/>
      <c r="K24" s="59"/>
      <c r="L24" s="55">
        <f t="shared" si="0"/>
        <v>0.0017557870370370368</v>
      </c>
      <c r="M24" s="31"/>
      <c r="N24" s="31"/>
      <c r="O24" s="28">
        <f t="shared" si="1"/>
        <v>31.31999999999998</v>
      </c>
      <c r="P24" s="97"/>
      <c r="Q24" s="6" t="s">
        <v>151</v>
      </c>
      <c r="R24" s="3">
        <v>2</v>
      </c>
      <c r="S24" s="20">
        <v>31.7</v>
      </c>
      <c r="T24" s="20"/>
      <c r="W24" s="4"/>
      <c r="X24" s="4"/>
      <c r="Y24" s="7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6">
        <v>19</v>
      </c>
      <c r="B25" s="7">
        <v>67</v>
      </c>
      <c r="C25" s="7" t="s">
        <v>44</v>
      </c>
      <c r="D25" s="17" t="s">
        <v>152</v>
      </c>
      <c r="E25" s="27" t="s">
        <v>94</v>
      </c>
      <c r="F25" s="27">
        <v>37277</v>
      </c>
      <c r="G25" s="18" t="s">
        <v>83</v>
      </c>
      <c r="H25" s="13" t="s">
        <v>60</v>
      </c>
      <c r="I25" s="13" t="s">
        <v>61</v>
      </c>
      <c r="J25" s="13"/>
      <c r="K25" s="12"/>
      <c r="L25" s="55">
        <f t="shared" si="0"/>
        <v>0.001780787037037037</v>
      </c>
      <c r="M25" s="31"/>
      <c r="N25" s="31"/>
      <c r="O25" s="28">
        <f t="shared" si="1"/>
        <v>33.480000000000004</v>
      </c>
      <c r="P25" s="97"/>
      <c r="Q25" s="6" t="s">
        <v>151</v>
      </c>
      <c r="R25" s="3">
        <v>2</v>
      </c>
      <c r="S25" s="20">
        <v>33.86</v>
      </c>
      <c r="T25" s="20"/>
      <c r="W25" s="4"/>
      <c r="X25" s="4"/>
      <c r="Y25" s="7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5.75" customHeight="1">
      <c r="A26" s="6"/>
      <c r="B26" s="7">
        <v>59</v>
      </c>
      <c r="C26" s="7" t="s">
        <v>44</v>
      </c>
      <c r="D26" s="17" t="s">
        <v>161</v>
      </c>
      <c r="E26" s="27" t="s">
        <v>100</v>
      </c>
      <c r="F26" s="27">
        <v>36922</v>
      </c>
      <c r="G26" s="18" t="s">
        <v>83</v>
      </c>
      <c r="H26" s="13" t="s">
        <v>97</v>
      </c>
      <c r="I26" s="13" t="s">
        <v>162</v>
      </c>
      <c r="J26" s="13"/>
      <c r="K26" s="12"/>
      <c r="L26" s="55" t="s">
        <v>82</v>
      </c>
      <c r="M26" s="31"/>
      <c r="N26" s="31"/>
      <c r="O26" s="28"/>
      <c r="P26" s="97"/>
      <c r="Q26" s="6"/>
      <c r="R26" s="3"/>
      <c r="S26" s="20"/>
      <c r="T26" s="20"/>
      <c r="W26" s="4"/>
      <c r="X26" s="4"/>
      <c r="Y26" s="7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.75" customHeight="1">
      <c r="A27" s="6"/>
      <c r="B27" s="7">
        <v>61</v>
      </c>
      <c r="C27" s="7" t="s">
        <v>44</v>
      </c>
      <c r="D27" s="17" t="s">
        <v>171</v>
      </c>
      <c r="E27" s="27" t="s">
        <v>100</v>
      </c>
      <c r="F27" s="27">
        <v>36466</v>
      </c>
      <c r="G27" s="18" t="s">
        <v>83</v>
      </c>
      <c r="H27" s="13" t="s">
        <v>97</v>
      </c>
      <c r="I27" s="13" t="s">
        <v>162</v>
      </c>
      <c r="J27" s="13"/>
      <c r="K27" s="12"/>
      <c r="L27" s="55" t="s">
        <v>82</v>
      </c>
      <c r="M27" s="31"/>
      <c r="N27" s="31"/>
      <c r="O27" s="28"/>
      <c r="P27" s="97"/>
      <c r="Q27" s="6"/>
      <c r="R27" s="3"/>
      <c r="S27" s="20"/>
      <c r="T27" s="20"/>
      <c r="W27" s="4"/>
      <c r="X27" s="4"/>
      <c r="Y27" s="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5.75" customHeight="1" thickBot="1">
      <c r="A28" s="32"/>
      <c r="B28" s="33">
        <v>44</v>
      </c>
      <c r="C28" s="33" t="s">
        <v>47</v>
      </c>
      <c r="D28" s="34" t="s">
        <v>163</v>
      </c>
      <c r="E28" s="35" t="s">
        <v>100</v>
      </c>
      <c r="F28" s="35" t="s">
        <v>164</v>
      </c>
      <c r="G28" s="36" t="s">
        <v>63</v>
      </c>
      <c r="H28" s="37" t="s">
        <v>55</v>
      </c>
      <c r="I28" s="37" t="s">
        <v>71</v>
      </c>
      <c r="J28" s="37"/>
      <c r="K28" s="69"/>
      <c r="L28" s="64" t="s">
        <v>67</v>
      </c>
      <c r="M28" s="65"/>
      <c r="N28" s="65"/>
      <c r="O28" s="58"/>
      <c r="P28" s="112"/>
      <c r="Q28" s="32"/>
      <c r="R28" s="3"/>
      <c r="S28" s="20"/>
      <c r="T28" s="20"/>
      <c r="W28" s="4"/>
      <c r="X28" s="4"/>
      <c r="Y28" s="7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5.75" customHeight="1" thickTop="1">
      <c r="A29" s="6"/>
      <c r="B29" s="7"/>
      <c r="C29" s="7"/>
      <c r="D29" s="17"/>
      <c r="E29" s="27"/>
      <c r="F29" s="27"/>
      <c r="G29" s="18"/>
      <c r="H29" s="13"/>
      <c r="I29" s="13"/>
      <c r="J29" s="13"/>
      <c r="K29" s="59"/>
      <c r="L29" s="55"/>
      <c r="M29" s="31"/>
      <c r="N29" s="31"/>
      <c r="O29" s="28"/>
      <c r="P29" s="97"/>
      <c r="Q29" s="6"/>
      <c r="R29" s="3"/>
      <c r="S29" s="20"/>
      <c r="T29" s="20"/>
      <c r="W29" s="4"/>
      <c r="X29" s="4"/>
      <c r="Y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7.5" customHeight="1">
      <c r="A30" s="6"/>
      <c r="B30" s="7"/>
      <c r="C30" s="7"/>
      <c r="D30" s="17"/>
      <c r="E30" s="27"/>
      <c r="F30" s="27"/>
      <c r="G30" s="18"/>
      <c r="H30" s="13"/>
      <c r="I30" s="13"/>
      <c r="J30" s="13"/>
      <c r="K30" s="59"/>
      <c r="L30" s="55"/>
      <c r="M30" s="31"/>
      <c r="N30" s="31"/>
      <c r="O30" s="28"/>
      <c r="P30" s="97"/>
      <c r="Q30" s="6"/>
      <c r="R30" s="3"/>
      <c r="S30" s="20"/>
      <c r="T30" s="20"/>
      <c r="W30" s="4"/>
      <c r="X30" s="4"/>
      <c r="Y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5.25" customHeight="1">
      <c r="A31" s="6"/>
      <c r="B31" s="7"/>
      <c r="C31" s="7"/>
      <c r="D31" s="17"/>
      <c r="E31" s="27"/>
      <c r="F31" s="27"/>
      <c r="G31" s="18"/>
      <c r="H31" s="13"/>
      <c r="I31" s="13"/>
      <c r="J31" s="13"/>
      <c r="K31" s="59"/>
      <c r="L31" s="55"/>
      <c r="M31" s="31"/>
      <c r="N31" s="31"/>
      <c r="O31" s="28"/>
      <c r="P31" s="97"/>
      <c r="Q31" s="6"/>
      <c r="R31" s="3"/>
      <c r="S31" s="20"/>
      <c r="T31" s="20"/>
      <c r="W31" s="4"/>
      <c r="X31" s="4"/>
      <c r="Y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24" customHeight="1">
      <c r="B32" s="16"/>
      <c r="C32" s="152" t="s">
        <v>239</v>
      </c>
      <c r="D32" s="152"/>
      <c r="E32" s="152"/>
      <c r="F32" s="152"/>
      <c r="G32" s="152"/>
      <c r="H32" s="152"/>
      <c r="I32" s="152"/>
      <c r="J32" s="152"/>
      <c r="K32" s="16"/>
      <c r="L32" s="19" t="s">
        <v>33</v>
      </c>
      <c r="M32" s="16"/>
      <c r="N32" s="16"/>
      <c r="O32" s="16"/>
      <c r="P32" s="16"/>
      <c r="Q32" s="16"/>
      <c r="R32" s="3"/>
      <c r="S32" s="4" t="s">
        <v>31</v>
      </c>
      <c r="T32" s="4" t="s">
        <v>32</v>
      </c>
      <c r="W32" s="4"/>
      <c r="X32" s="4"/>
      <c r="Y32" s="7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6.5" customHeight="1" thickBot="1">
      <c r="A33" s="2" t="s">
        <v>4</v>
      </c>
      <c r="B33" s="2" t="s">
        <v>0</v>
      </c>
      <c r="C33" s="10" t="s">
        <v>6</v>
      </c>
      <c r="D33" s="2" t="s">
        <v>2</v>
      </c>
      <c r="E33" s="2" t="s">
        <v>37</v>
      </c>
      <c r="F33" s="2"/>
      <c r="G33" s="2" t="s">
        <v>1</v>
      </c>
      <c r="H33" s="2" t="s">
        <v>39</v>
      </c>
      <c r="I33" s="2" t="s">
        <v>39</v>
      </c>
      <c r="J33" s="2" t="s">
        <v>7</v>
      </c>
      <c r="K33" s="2"/>
      <c r="L33" s="11" t="s">
        <v>3</v>
      </c>
      <c r="M33" s="11" t="s">
        <v>8</v>
      </c>
      <c r="N33" s="11"/>
      <c r="O33" s="11" t="s">
        <v>11</v>
      </c>
      <c r="P33" s="2" t="s">
        <v>8</v>
      </c>
      <c r="Q33" s="2" t="s">
        <v>5</v>
      </c>
      <c r="R33" s="3"/>
      <c r="S33" s="20"/>
      <c r="T33" s="20"/>
      <c r="W33" s="4"/>
      <c r="X33" s="4"/>
      <c r="Y33" s="7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5.75" customHeight="1" thickTop="1">
      <c r="A34" s="6">
        <v>1</v>
      </c>
      <c r="B34" s="7">
        <v>87</v>
      </c>
      <c r="C34" s="7" t="s">
        <v>47</v>
      </c>
      <c r="D34" s="17" t="s">
        <v>200</v>
      </c>
      <c r="E34" s="27" t="s">
        <v>45</v>
      </c>
      <c r="F34" s="27">
        <v>35979</v>
      </c>
      <c r="G34" s="18" t="s">
        <v>41</v>
      </c>
      <c r="H34" s="13" t="s">
        <v>93</v>
      </c>
      <c r="I34" s="13"/>
      <c r="J34" s="13"/>
      <c r="K34" s="12"/>
      <c r="L34" s="55">
        <f aca="true" t="shared" si="2" ref="L34:L42">(R34*60+S34)/86400</f>
        <v>0.0013314814814814814</v>
      </c>
      <c r="M34" s="31"/>
      <c r="N34" s="31"/>
      <c r="O34" s="28">
        <f>(L34-L$34)*86400</f>
        <v>0</v>
      </c>
      <c r="P34" s="28"/>
      <c r="Q34" s="6" t="s">
        <v>48</v>
      </c>
      <c r="R34" s="3">
        <v>1</v>
      </c>
      <c r="S34" s="20">
        <v>55.04</v>
      </c>
      <c r="T34" s="20"/>
      <c r="W34" s="4"/>
      <c r="X34" s="4"/>
      <c r="Y34" s="7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>
      <c r="A35" s="6">
        <v>2</v>
      </c>
      <c r="B35" s="7">
        <v>70</v>
      </c>
      <c r="C35" s="7" t="s">
        <v>44</v>
      </c>
      <c r="D35" s="17" t="s">
        <v>196</v>
      </c>
      <c r="E35" s="27" t="s">
        <v>45</v>
      </c>
      <c r="F35" s="27">
        <v>36126</v>
      </c>
      <c r="G35" s="18" t="s">
        <v>48</v>
      </c>
      <c r="H35" s="13" t="s">
        <v>97</v>
      </c>
      <c r="I35" s="13" t="s">
        <v>162</v>
      </c>
      <c r="J35" s="13"/>
      <c r="K35" s="12"/>
      <c r="L35" s="55">
        <f t="shared" si="2"/>
        <v>0.001400925925925926</v>
      </c>
      <c r="M35" s="31"/>
      <c r="N35" s="31"/>
      <c r="O35" s="28">
        <f aca="true" t="shared" si="3" ref="O35:O42">(L35-L$34)*86400</f>
        <v>6.000000000000001</v>
      </c>
      <c r="P35" s="28"/>
      <c r="Q35" s="6" t="s">
        <v>48</v>
      </c>
      <c r="R35" s="3">
        <v>2</v>
      </c>
      <c r="S35" s="20">
        <v>1.04</v>
      </c>
      <c r="T35" s="20"/>
      <c r="W35" s="4"/>
      <c r="X35" s="4"/>
      <c r="Y35" s="7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>
      <c r="A36" s="6">
        <v>3</v>
      </c>
      <c r="B36" s="7">
        <v>88</v>
      </c>
      <c r="C36" s="7" t="s">
        <v>44</v>
      </c>
      <c r="D36" s="17" t="s">
        <v>198</v>
      </c>
      <c r="E36" s="27" t="s">
        <v>45</v>
      </c>
      <c r="F36" s="27">
        <v>35796</v>
      </c>
      <c r="G36" s="18" t="s">
        <v>48</v>
      </c>
      <c r="H36" s="13" t="s">
        <v>93</v>
      </c>
      <c r="I36" s="13"/>
      <c r="J36" s="13"/>
      <c r="K36" s="59"/>
      <c r="L36" s="55">
        <f t="shared" si="2"/>
        <v>0.001410648148148148</v>
      </c>
      <c r="M36" s="31"/>
      <c r="N36" s="31"/>
      <c r="O36" s="28">
        <f t="shared" si="3"/>
        <v>6.839999999999996</v>
      </c>
      <c r="P36" s="97"/>
      <c r="Q36" s="6" t="s">
        <v>48</v>
      </c>
      <c r="R36" s="3">
        <v>2</v>
      </c>
      <c r="S36" s="20">
        <v>1.88</v>
      </c>
      <c r="T36" s="20"/>
      <c r="W36" s="4"/>
      <c r="X36" s="4"/>
      <c r="Y36" s="7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5.75" customHeight="1">
      <c r="A37" s="6">
        <v>4</v>
      </c>
      <c r="B37" s="7">
        <v>89</v>
      </c>
      <c r="C37" s="7" t="s">
        <v>47</v>
      </c>
      <c r="D37" s="17" t="s">
        <v>191</v>
      </c>
      <c r="E37" s="27" t="s">
        <v>45</v>
      </c>
      <c r="F37" s="27">
        <v>36152</v>
      </c>
      <c r="G37" s="18" t="s">
        <v>48</v>
      </c>
      <c r="H37" s="13" t="s">
        <v>93</v>
      </c>
      <c r="I37" s="13"/>
      <c r="J37" s="13"/>
      <c r="K37" s="12"/>
      <c r="L37" s="55">
        <f t="shared" si="2"/>
        <v>0.0014438657407407408</v>
      </c>
      <c r="M37" s="31"/>
      <c r="N37" s="31"/>
      <c r="O37" s="28">
        <f t="shared" si="3"/>
        <v>9.710000000000006</v>
      </c>
      <c r="P37" s="28"/>
      <c r="Q37" s="6" t="s">
        <v>48</v>
      </c>
      <c r="R37" s="3">
        <v>2</v>
      </c>
      <c r="S37" s="20">
        <v>4.75</v>
      </c>
      <c r="T37" s="20"/>
      <c r="W37" s="4"/>
      <c r="X37" s="4"/>
      <c r="Y37" s="7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5.75" customHeight="1">
      <c r="A38" s="6">
        <v>5</v>
      </c>
      <c r="B38" s="7">
        <v>75</v>
      </c>
      <c r="C38" s="7" t="s">
        <v>47</v>
      </c>
      <c r="D38" s="17" t="s">
        <v>77</v>
      </c>
      <c r="E38" s="27" t="s">
        <v>45</v>
      </c>
      <c r="F38" s="27" t="s">
        <v>74</v>
      </c>
      <c r="G38" s="18" t="s">
        <v>48</v>
      </c>
      <c r="H38" s="13" t="s">
        <v>49</v>
      </c>
      <c r="I38" s="13" t="s">
        <v>75</v>
      </c>
      <c r="J38" s="13"/>
      <c r="K38" s="59"/>
      <c r="L38" s="55">
        <f t="shared" si="2"/>
        <v>0.0014680555555555556</v>
      </c>
      <c r="M38" s="31"/>
      <c r="N38" s="31"/>
      <c r="O38" s="28">
        <f t="shared" si="3"/>
        <v>11.800000000000004</v>
      </c>
      <c r="P38" s="28"/>
      <c r="Q38" s="6" t="s">
        <v>68</v>
      </c>
      <c r="R38" s="3">
        <v>2</v>
      </c>
      <c r="S38" s="20">
        <v>6.84</v>
      </c>
      <c r="T38" s="20"/>
      <c r="W38" s="4"/>
      <c r="X38" s="4"/>
      <c r="Y38" s="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5.75" customHeight="1">
      <c r="A39" s="6">
        <v>6</v>
      </c>
      <c r="B39" s="7">
        <v>71</v>
      </c>
      <c r="C39" s="7" t="s">
        <v>47</v>
      </c>
      <c r="D39" s="17" t="s">
        <v>195</v>
      </c>
      <c r="E39" s="27" t="s">
        <v>45</v>
      </c>
      <c r="F39" s="27">
        <v>36252</v>
      </c>
      <c r="G39" s="18" t="s">
        <v>48</v>
      </c>
      <c r="H39" s="13" t="s">
        <v>97</v>
      </c>
      <c r="I39" s="13" t="s">
        <v>176</v>
      </c>
      <c r="J39" s="13"/>
      <c r="K39" s="59"/>
      <c r="L39" s="55">
        <f t="shared" si="2"/>
        <v>0.0014943287037037039</v>
      </c>
      <c r="M39" s="31"/>
      <c r="N39" s="31"/>
      <c r="O39" s="28">
        <f t="shared" si="3"/>
        <v>14.070000000000018</v>
      </c>
      <c r="P39" s="28"/>
      <c r="Q39" s="6" t="s">
        <v>68</v>
      </c>
      <c r="R39" s="3">
        <v>2</v>
      </c>
      <c r="S39" s="20">
        <v>9.11</v>
      </c>
      <c r="T39" s="20"/>
      <c r="W39" s="4"/>
      <c r="X39" s="4"/>
      <c r="Y39" s="7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5.75" customHeight="1">
      <c r="A40" s="6">
        <v>7</v>
      </c>
      <c r="B40" s="7">
        <v>73</v>
      </c>
      <c r="C40" s="7" t="s">
        <v>44</v>
      </c>
      <c r="D40" s="17" t="s">
        <v>192</v>
      </c>
      <c r="E40" s="27" t="s">
        <v>45</v>
      </c>
      <c r="F40" s="27">
        <v>36296</v>
      </c>
      <c r="G40" s="18" t="s">
        <v>83</v>
      </c>
      <c r="H40" s="13" t="s">
        <v>97</v>
      </c>
      <c r="I40" s="13" t="s">
        <v>180</v>
      </c>
      <c r="J40" s="13"/>
      <c r="K40" s="12"/>
      <c r="L40" s="55">
        <f t="shared" si="2"/>
        <v>0.001597685185185185</v>
      </c>
      <c r="M40" s="31"/>
      <c r="N40" s="31"/>
      <c r="O40" s="28">
        <f t="shared" si="3"/>
        <v>22.999999999999993</v>
      </c>
      <c r="P40" s="28"/>
      <c r="Q40" s="6" t="s">
        <v>83</v>
      </c>
      <c r="R40" s="3">
        <v>2</v>
      </c>
      <c r="S40" s="20">
        <v>18.04</v>
      </c>
      <c r="T40" s="20"/>
      <c r="W40" s="4"/>
      <c r="X40" s="4"/>
      <c r="Y40" s="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5.75" customHeight="1">
      <c r="A41" s="6">
        <v>8</v>
      </c>
      <c r="B41" s="7">
        <v>74</v>
      </c>
      <c r="C41" s="7" t="s">
        <v>44</v>
      </c>
      <c r="D41" s="17" t="s">
        <v>189</v>
      </c>
      <c r="E41" s="27" t="s">
        <v>45</v>
      </c>
      <c r="F41" s="27">
        <v>36291</v>
      </c>
      <c r="G41" s="18" t="s">
        <v>83</v>
      </c>
      <c r="H41" s="13" t="s">
        <v>97</v>
      </c>
      <c r="I41" s="13" t="s">
        <v>190</v>
      </c>
      <c r="J41" s="13"/>
      <c r="K41" s="12"/>
      <c r="L41" s="55">
        <f t="shared" si="2"/>
        <v>0.0017072916666666666</v>
      </c>
      <c r="M41" s="31"/>
      <c r="N41" s="31"/>
      <c r="O41" s="28">
        <f t="shared" si="3"/>
        <v>32.47</v>
      </c>
      <c r="P41" s="28"/>
      <c r="Q41" s="6" t="s">
        <v>83</v>
      </c>
      <c r="R41" s="3">
        <v>2</v>
      </c>
      <c r="S41" s="20">
        <v>27.51</v>
      </c>
      <c r="T41" s="20"/>
      <c r="W41" s="4"/>
      <c r="X41" s="4"/>
      <c r="Y41" s="7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5.75" customHeight="1" thickBot="1">
      <c r="A42" s="32">
        <v>9</v>
      </c>
      <c r="B42" s="33">
        <v>72</v>
      </c>
      <c r="C42" s="33" t="s">
        <v>44</v>
      </c>
      <c r="D42" s="34" t="s">
        <v>193</v>
      </c>
      <c r="E42" s="35" t="s">
        <v>45</v>
      </c>
      <c r="F42" s="35">
        <v>36327</v>
      </c>
      <c r="G42" s="36" t="s">
        <v>83</v>
      </c>
      <c r="H42" s="37" t="s">
        <v>97</v>
      </c>
      <c r="I42" s="37" t="s">
        <v>176</v>
      </c>
      <c r="J42" s="37"/>
      <c r="K42" s="39"/>
      <c r="L42" s="64">
        <f t="shared" si="2"/>
        <v>0.00195625</v>
      </c>
      <c r="M42" s="65"/>
      <c r="N42" s="65"/>
      <c r="O42" s="58">
        <f t="shared" si="3"/>
        <v>53.98000000000001</v>
      </c>
      <c r="P42" s="58"/>
      <c r="Q42" s="32" t="s">
        <v>154</v>
      </c>
      <c r="R42" s="3">
        <v>2</v>
      </c>
      <c r="S42" s="20">
        <v>49.02</v>
      </c>
      <c r="T42" s="20"/>
      <c r="W42" s="4"/>
      <c r="X42" s="4"/>
      <c r="Y42" s="7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1.25" customHeight="1" thickTop="1">
      <c r="A43" s="6"/>
      <c r="B43" s="7"/>
      <c r="C43" s="7"/>
      <c r="D43" s="17"/>
      <c r="E43" s="27"/>
      <c r="F43" s="27"/>
      <c r="G43" s="18"/>
      <c r="H43" s="13"/>
      <c r="I43" s="13"/>
      <c r="J43" s="13"/>
      <c r="K43" s="59"/>
      <c r="L43" s="55"/>
      <c r="M43" s="31"/>
      <c r="N43" s="31"/>
      <c r="O43" s="28"/>
      <c r="P43" s="28"/>
      <c r="Q43" s="6"/>
      <c r="R43" s="3"/>
      <c r="S43" s="20"/>
      <c r="T43" s="20"/>
      <c r="W43" s="4"/>
      <c r="X43" s="4"/>
      <c r="Y43" s="7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17" ht="15" customHeight="1">
      <c r="B44" s="74" t="s">
        <v>258</v>
      </c>
      <c r="C44" s="74"/>
      <c r="D44" s="87"/>
      <c r="E44" s="87"/>
      <c r="F44" s="87"/>
      <c r="G44" s="76"/>
      <c r="H44" s="76" t="s">
        <v>40</v>
      </c>
      <c r="M44" s="74"/>
      <c r="N44" s="74"/>
      <c r="O44" s="74"/>
      <c r="P44" s="74"/>
      <c r="Q44" s="78"/>
    </row>
    <row r="45" spans="2:17" ht="15" customHeight="1">
      <c r="B45" s="74" t="s">
        <v>259</v>
      </c>
      <c r="C45" s="74"/>
      <c r="D45" s="88"/>
      <c r="E45" s="89"/>
      <c r="F45" s="90"/>
      <c r="G45" s="76"/>
      <c r="H45" s="76" t="s">
        <v>256</v>
      </c>
      <c r="I45" s="13"/>
      <c r="M45" s="74"/>
      <c r="N45" s="74"/>
      <c r="O45" s="74"/>
      <c r="P45" s="74"/>
      <c r="Q45" s="78"/>
    </row>
    <row r="46" spans="1:39" ht="16.5" customHeight="1">
      <c r="A46" s="6"/>
      <c r="B46" s="91"/>
      <c r="C46" s="91"/>
      <c r="D46" s="92"/>
      <c r="E46" s="93"/>
      <c r="F46" s="94"/>
      <c r="G46" s="94"/>
      <c r="H46" s="76" t="s">
        <v>139</v>
      </c>
      <c r="I46" s="12"/>
      <c r="J46" s="12"/>
      <c r="K46" s="8"/>
      <c r="M46" s="95"/>
      <c r="N46" s="95"/>
      <c r="O46" s="96"/>
      <c r="P46" s="96"/>
      <c r="Q46" s="6"/>
      <c r="R46" s="5"/>
      <c r="S46" s="20"/>
      <c r="T46" s="20"/>
      <c r="W46" s="4"/>
      <c r="X46" s="4"/>
      <c r="Y46" s="7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.75" customHeight="1">
      <c r="A47" s="6"/>
      <c r="B47" s="7"/>
      <c r="C47" s="7"/>
      <c r="D47" s="17"/>
      <c r="E47" s="27"/>
      <c r="F47" s="27"/>
      <c r="G47" s="18"/>
      <c r="H47" s="13"/>
      <c r="I47" s="13"/>
      <c r="J47" s="13"/>
      <c r="K47" s="59"/>
      <c r="L47" s="55"/>
      <c r="M47" s="31"/>
      <c r="N47" s="31"/>
      <c r="O47" s="28"/>
      <c r="P47" s="28"/>
      <c r="Q47" s="6"/>
      <c r="R47" s="3"/>
      <c r="S47" s="20"/>
      <c r="T47" s="20"/>
      <c r="W47" s="4"/>
      <c r="X47" s="4"/>
      <c r="Y47" s="7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25.5" customHeight="1">
      <c r="A48" s="6"/>
      <c r="B48" s="7"/>
      <c r="C48" s="7"/>
      <c r="D48" s="17"/>
      <c r="E48" s="27"/>
      <c r="F48" s="27"/>
      <c r="G48" s="18"/>
      <c r="H48" s="13"/>
      <c r="I48" s="13"/>
      <c r="J48" s="13"/>
      <c r="K48" s="59"/>
      <c r="L48" s="55"/>
      <c r="M48" s="31"/>
      <c r="N48" s="31"/>
      <c r="O48" s="28"/>
      <c r="P48" s="28"/>
      <c r="Q48" s="6"/>
      <c r="R48" s="3"/>
      <c r="S48" s="20"/>
      <c r="T48" s="20"/>
      <c r="W48" s="4"/>
      <c r="X48" s="4"/>
      <c r="Y48" s="7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2" ht="17.25" customHeight="1">
      <c r="A49" s="150" t="s">
        <v>236</v>
      </c>
      <c r="B49" s="150"/>
      <c r="C49" s="150"/>
      <c r="D49" s="150"/>
      <c r="E49" s="116"/>
      <c r="F49" s="117"/>
      <c r="G49" s="116"/>
      <c r="H49" s="151" t="s">
        <v>237</v>
      </c>
      <c r="I49" s="151"/>
      <c r="J49" s="151"/>
      <c r="K49" s="151"/>
      <c r="L49" s="151"/>
      <c r="M49" s="151"/>
      <c r="N49" s="151"/>
      <c r="O49" s="97"/>
      <c r="P49" s="6"/>
      <c r="Q49" s="3"/>
      <c r="R49" s="20"/>
      <c r="S49" s="20"/>
      <c r="T49" s="4"/>
      <c r="U49" s="4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</row>
    <row r="50" spans="1:39" ht="15.75" customHeight="1">
      <c r="A50" s="6"/>
      <c r="B50" s="7"/>
      <c r="C50" s="7"/>
      <c r="D50" s="17"/>
      <c r="E50" s="27"/>
      <c r="F50" s="27"/>
      <c r="G50" s="18"/>
      <c r="H50" s="13"/>
      <c r="I50" s="13"/>
      <c r="J50" s="13"/>
      <c r="K50" s="59"/>
      <c r="L50" s="55"/>
      <c r="M50" s="31"/>
      <c r="N50" s="31"/>
      <c r="O50" s="28"/>
      <c r="P50" s="28"/>
      <c r="Q50" s="6"/>
      <c r="R50" s="3"/>
      <c r="S50" s="20"/>
      <c r="T50" s="20"/>
      <c r="W50" s="4"/>
      <c r="X50" s="4"/>
      <c r="Y50" s="7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24" customHeight="1">
      <c r="B51" s="16"/>
      <c r="C51" s="152" t="s">
        <v>248</v>
      </c>
      <c r="D51" s="152"/>
      <c r="E51" s="152"/>
      <c r="F51" s="152"/>
      <c r="G51" s="152"/>
      <c r="H51" s="152"/>
      <c r="I51" s="152"/>
      <c r="J51" s="152"/>
      <c r="K51" s="16"/>
      <c r="L51" s="19" t="s">
        <v>33</v>
      </c>
      <c r="M51" s="16"/>
      <c r="N51" s="16"/>
      <c r="O51" s="16"/>
      <c r="P51" s="16"/>
      <c r="Q51" s="16"/>
      <c r="R51" s="3"/>
      <c r="S51" s="4" t="s">
        <v>31</v>
      </c>
      <c r="T51" s="4" t="s">
        <v>32</v>
      </c>
      <c r="W51" s="4"/>
      <c r="X51" s="4"/>
      <c r="Y51" s="7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6.5" customHeight="1" thickBot="1">
      <c r="A52" s="2" t="s">
        <v>4</v>
      </c>
      <c r="B52" s="2" t="s">
        <v>0</v>
      </c>
      <c r="C52" s="10" t="s">
        <v>6</v>
      </c>
      <c r="D52" s="2" t="s">
        <v>2</v>
      </c>
      <c r="E52" s="2" t="s">
        <v>37</v>
      </c>
      <c r="F52" s="2"/>
      <c r="G52" s="2" t="s">
        <v>1</v>
      </c>
      <c r="H52" s="2" t="s">
        <v>39</v>
      </c>
      <c r="I52" s="2" t="s">
        <v>39</v>
      </c>
      <c r="J52" s="2" t="s">
        <v>7</v>
      </c>
      <c r="K52" s="2"/>
      <c r="L52" s="11" t="s">
        <v>3</v>
      </c>
      <c r="M52" s="11" t="s">
        <v>8</v>
      </c>
      <c r="N52" s="11"/>
      <c r="O52" s="11" t="s">
        <v>11</v>
      </c>
      <c r="P52" s="2" t="s">
        <v>8</v>
      </c>
      <c r="Q52" s="2" t="s">
        <v>5</v>
      </c>
      <c r="R52" s="3"/>
      <c r="S52" s="20"/>
      <c r="T52" s="20"/>
      <c r="W52" s="4"/>
      <c r="X52" s="4"/>
      <c r="Y52" s="7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5.75" customHeight="1" thickTop="1">
      <c r="A53" s="6">
        <v>1</v>
      </c>
      <c r="B53" s="7">
        <v>86</v>
      </c>
      <c r="C53" s="7" t="s">
        <v>47</v>
      </c>
      <c r="D53" s="17" t="s">
        <v>209</v>
      </c>
      <c r="E53" s="27" t="s">
        <v>124</v>
      </c>
      <c r="F53" s="27">
        <v>35363</v>
      </c>
      <c r="G53" s="18" t="s">
        <v>41</v>
      </c>
      <c r="H53" s="13" t="s">
        <v>93</v>
      </c>
      <c r="I53" s="13"/>
      <c r="J53" s="13"/>
      <c r="K53" s="59"/>
      <c r="L53" s="55">
        <f aca="true" t="shared" si="4" ref="L53:L59">(R53*60+S53)/86400</f>
        <v>0.001355902777777778</v>
      </c>
      <c r="M53" s="31"/>
      <c r="N53" s="108">
        <v>0</v>
      </c>
      <c r="O53" s="28">
        <f>(L53-L$53)*86400</f>
        <v>0</v>
      </c>
      <c r="P53" s="28"/>
      <c r="Q53" s="6" t="s">
        <v>48</v>
      </c>
      <c r="R53" s="3">
        <v>1</v>
      </c>
      <c r="S53" s="20">
        <v>57.15</v>
      </c>
      <c r="T53" s="20"/>
      <c r="W53" s="4"/>
      <c r="X53" s="4"/>
      <c r="Y53" s="7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5.75" customHeight="1">
      <c r="A54" s="6">
        <v>2</v>
      </c>
      <c r="B54" s="7">
        <v>84</v>
      </c>
      <c r="C54" s="7" t="s">
        <v>47</v>
      </c>
      <c r="D54" s="17" t="s">
        <v>207</v>
      </c>
      <c r="E54" s="27" t="s">
        <v>124</v>
      </c>
      <c r="F54" s="27">
        <v>34894</v>
      </c>
      <c r="G54" s="18" t="s">
        <v>41</v>
      </c>
      <c r="H54" s="13" t="s">
        <v>93</v>
      </c>
      <c r="I54" s="13"/>
      <c r="J54" s="13"/>
      <c r="K54" s="59"/>
      <c r="L54" s="55">
        <f t="shared" si="4"/>
        <v>0.0013599537037037037</v>
      </c>
      <c r="M54" s="31"/>
      <c r="N54" s="108"/>
      <c r="O54" s="28">
        <f aca="true" t="shared" si="5" ref="O54:O59">(L54-L$53)*86400</f>
        <v>0.34999999999998854</v>
      </c>
      <c r="P54" s="28"/>
      <c r="Q54" s="6" t="s">
        <v>48</v>
      </c>
      <c r="R54" s="3">
        <v>1</v>
      </c>
      <c r="S54" s="20">
        <v>57.5</v>
      </c>
      <c r="T54" s="20"/>
      <c r="W54" s="4"/>
      <c r="X54" s="4"/>
      <c r="Y54" s="7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5.75" customHeight="1">
      <c r="A55" s="6">
        <v>3</v>
      </c>
      <c r="B55" s="7">
        <v>81</v>
      </c>
      <c r="C55" s="7" t="s">
        <v>44</v>
      </c>
      <c r="D55" s="17" t="s">
        <v>204</v>
      </c>
      <c r="E55" s="27" t="s">
        <v>124</v>
      </c>
      <c r="F55" s="27">
        <v>35511</v>
      </c>
      <c r="G55" s="18" t="s">
        <v>41</v>
      </c>
      <c r="H55" s="13" t="s">
        <v>93</v>
      </c>
      <c r="I55" s="13"/>
      <c r="J55" s="13"/>
      <c r="K55" s="12"/>
      <c r="L55" s="55">
        <f t="shared" si="4"/>
        <v>0.001388888888888889</v>
      </c>
      <c r="M55" s="31"/>
      <c r="N55" s="108"/>
      <c r="O55" s="28">
        <f t="shared" si="5"/>
        <v>2.849999999999992</v>
      </c>
      <c r="P55" s="28"/>
      <c r="Q55" s="6" t="s">
        <v>48</v>
      </c>
      <c r="R55" s="3">
        <v>2</v>
      </c>
      <c r="S55" s="20">
        <v>0</v>
      </c>
      <c r="T55" s="20"/>
      <c r="W55" s="4"/>
      <c r="X55" s="4"/>
      <c r="Y55" s="7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5.75" customHeight="1">
      <c r="A56" s="6">
        <v>4</v>
      </c>
      <c r="B56" s="7">
        <v>112</v>
      </c>
      <c r="C56" s="7" t="s">
        <v>47</v>
      </c>
      <c r="D56" s="17" t="s">
        <v>203</v>
      </c>
      <c r="E56" s="27" t="s">
        <v>124</v>
      </c>
      <c r="F56" s="27"/>
      <c r="G56" s="18" t="s">
        <v>48</v>
      </c>
      <c r="H56" s="13" t="s">
        <v>93</v>
      </c>
      <c r="I56" s="13"/>
      <c r="J56" s="13"/>
      <c r="K56" s="59"/>
      <c r="L56" s="55">
        <f t="shared" si="4"/>
        <v>0.001419212962962963</v>
      </c>
      <c r="M56" s="31"/>
      <c r="N56" s="108"/>
      <c r="O56" s="28">
        <f t="shared" si="5"/>
        <v>5.469999999999995</v>
      </c>
      <c r="P56" s="28"/>
      <c r="Q56" s="6" t="s">
        <v>48</v>
      </c>
      <c r="R56" s="3">
        <v>2</v>
      </c>
      <c r="S56" s="20">
        <v>2.62</v>
      </c>
      <c r="T56" s="20"/>
      <c r="W56" s="4"/>
      <c r="X56" s="4"/>
      <c r="Y56" s="7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5.75" customHeight="1">
      <c r="A57" s="6">
        <v>5</v>
      </c>
      <c r="B57" s="7">
        <v>92</v>
      </c>
      <c r="C57" s="7" t="s">
        <v>47</v>
      </c>
      <c r="D57" s="17" t="s">
        <v>205</v>
      </c>
      <c r="E57" s="27" t="s">
        <v>124</v>
      </c>
      <c r="F57" s="27">
        <v>35462</v>
      </c>
      <c r="G57" s="18" t="s">
        <v>48</v>
      </c>
      <c r="H57" s="13" t="s">
        <v>49</v>
      </c>
      <c r="I57" s="13"/>
      <c r="J57" s="13"/>
      <c r="K57" s="59"/>
      <c r="L57" s="55">
        <f t="shared" si="4"/>
        <v>0.0014217592592592593</v>
      </c>
      <c r="M57" s="31"/>
      <c r="N57" s="31"/>
      <c r="O57" s="28">
        <f t="shared" si="5"/>
        <v>5.689999999999993</v>
      </c>
      <c r="P57" s="28"/>
      <c r="Q57" s="6" t="s">
        <v>48</v>
      </c>
      <c r="R57" s="3">
        <v>2</v>
      </c>
      <c r="S57" s="20">
        <v>2.84</v>
      </c>
      <c r="T57" s="20"/>
      <c r="W57" s="4"/>
      <c r="X57" s="4"/>
      <c r="Y57" s="7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.75" customHeight="1">
      <c r="A58" s="6">
        <v>6</v>
      </c>
      <c r="B58" s="7">
        <v>82</v>
      </c>
      <c r="C58" s="7" t="s">
        <v>44</v>
      </c>
      <c r="D58" s="17" t="s">
        <v>206</v>
      </c>
      <c r="E58" s="27" t="s">
        <v>124</v>
      </c>
      <c r="F58" s="27">
        <v>35030</v>
      </c>
      <c r="G58" s="18" t="s">
        <v>41</v>
      </c>
      <c r="H58" s="13" t="s">
        <v>93</v>
      </c>
      <c r="I58" s="13"/>
      <c r="J58" s="13"/>
      <c r="K58" s="12"/>
      <c r="L58" s="55">
        <f t="shared" si="4"/>
        <v>0.0014339120370370371</v>
      </c>
      <c r="M58" s="31"/>
      <c r="N58" s="31"/>
      <c r="O58" s="28">
        <f t="shared" si="5"/>
        <v>6.739999999999997</v>
      </c>
      <c r="P58" s="28"/>
      <c r="Q58" s="6" t="s">
        <v>48</v>
      </c>
      <c r="R58" s="3">
        <v>2</v>
      </c>
      <c r="S58" s="20">
        <v>3.89</v>
      </c>
      <c r="T58" s="20"/>
      <c r="W58" s="4"/>
      <c r="X58" s="4"/>
      <c r="Y58" s="7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5.75" customHeight="1" thickBot="1">
      <c r="A59" s="32">
        <v>7</v>
      </c>
      <c r="B59" s="33">
        <v>80</v>
      </c>
      <c r="C59" s="33" t="s">
        <v>44</v>
      </c>
      <c r="D59" s="34" t="s">
        <v>202</v>
      </c>
      <c r="E59" s="35" t="s">
        <v>124</v>
      </c>
      <c r="F59" s="35">
        <v>35463</v>
      </c>
      <c r="G59" s="36" t="s">
        <v>48</v>
      </c>
      <c r="H59" s="37" t="s">
        <v>97</v>
      </c>
      <c r="I59" s="37" t="s">
        <v>162</v>
      </c>
      <c r="J59" s="37"/>
      <c r="K59" s="39"/>
      <c r="L59" s="64">
        <f t="shared" si="4"/>
        <v>0.0015166666666666666</v>
      </c>
      <c r="M59" s="65"/>
      <c r="N59" s="65"/>
      <c r="O59" s="58">
        <f t="shared" si="5"/>
        <v>13.889999999999981</v>
      </c>
      <c r="P59" s="58"/>
      <c r="Q59" s="32" t="s">
        <v>68</v>
      </c>
      <c r="R59" s="3">
        <v>2</v>
      </c>
      <c r="S59" s="20">
        <v>11.04</v>
      </c>
      <c r="T59" s="20"/>
      <c r="W59" s="4"/>
      <c r="X59" s="4"/>
      <c r="Y59" s="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5.75" customHeight="1" thickTop="1">
      <c r="A60" s="6"/>
      <c r="B60" s="7"/>
      <c r="C60" s="7"/>
      <c r="D60" s="17"/>
      <c r="E60" s="27"/>
      <c r="F60" s="27"/>
      <c r="G60" s="18"/>
      <c r="H60" s="13"/>
      <c r="I60" s="13"/>
      <c r="J60" s="13"/>
      <c r="K60" s="12"/>
      <c r="L60" s="55"/>
      <c r="M60" s="31"/>
      <c r="N60" s="31"/>
      <c r="O60" s="28"/>
      <c r="P60" s="28"/>
      <c r="Q60" s="6"/>
      <c r="R60" s="3"/>
      <c r="S60" s="20"/>
      <c r="T60" s="20"/>
      <c r="W60" s="4"/>
      <c r="X60" s="4"/>
      <c r="Y60" s="7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30" customHeight="1">
      <c r="A61" s="6"/>
      <c r="B61" s="7"/>
      <c r="C61" s="7"/>
      <c r="D61" s="17"/>
      <c r="E61" s="27"/>
      <c r="F61" s="27"/>
      <c r="G61" s="18"/>
      <c r="H61" s="13"/>
      <c r="I61" s="13"/>
      <c r="J61" s="13"/>
      <c r="K61" s="12"/>
      <c r="L61" s="55"/>
      <c r="M61" s="31"/>
      <c r="N61" s="31"/>
      <c r="O61" s="28"/>
      <c r="P61" s="28"/>
      <c r="Q61" s="6"/>
      <c r="R61" s="3"/>
      <c r="S61" s="20"/>
      <c r="T61" s="20"/>
      <c r="W61" s="4"/>
      <c r="X61" s="4"/>
      <c r="Y61" s="7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27.75" customHeight="1">
      <c r="B62" s="16"/>
      <c r="C62" s="152" t="s">
        <v>250</v>
      </c>
      <c r="D62" s="152"/>
      <c r="E62" s="152"/>
      <c r="F62" s="152"/>
      <c r="G62" s="152"/>
      <c r="H62" s="152"/>
      <c r="I62" s="152"/>
      <c r="J62" s="152"/>
      <c r="K62" s="16"/>
      <c r="L62" s="19" t="s">
        <v>33</v>
      </c>
      <c r="M62" s="16"/>
      <c r="N62" s="16"/>
      <c r="O62" s="16"/>
      <c r="P62" s="16"/>
      <c r="Q62" s="16"/>
      <c r="R62" s="3"/>
      <c r="S62" s="4" t="s">
        <v>31</v>
      </c>
      <c r="T62" s="4" t="s">
        <v>32</v>
      </c>
      <c r="W62" s="4"/>
      <c r="X62" s="4"/>
      <c r="Y62" s="7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21.75" customHeight="1" thickBot="1">
      <c r="A63" s="2" t="s">
        <v>4</v>
      </c>
      <c r="B63" s="2" t="s">
        <v>0</v>
      </c>
      <c r="C63" s="10" t="s">
        <v>6</v>
      </c>
      <c r="D63" s="2" t="s">
        <v>2</v>
      </c>
      <c r="E63" s="2" t="s">
        <v>37</v>
      </c>
      <c r="F63" s="2"/>
      <c r="G63" s="2" t="s">
        <v>1</v>
      </c>
      <c r="H63" s="2" t="s">
        <v>39</v>
      </c>
      <c r="I63" s="2" t="s">
        <v>39</v>
      </c>
      <c r="J63" s="2" t="s">
        <v>7</v>
      </c>
      <c r="K63" s="2"/>
      <c r="L63" s="11" t="s">
        <v>3</v>
      </c>
      <c r="M63" s="11" t="s">
        <v>8</v>
      </c>
      <c r="N63" s="11"/>
      <c r="O63" s="11" t="s">
        <v>11</v>
      </c>
      <c r="P63" s="2" t="s">
        <v>8</v>
      </c>
      <c r="Q63" s="2" t="s">
        <v>5</v>
      </c>
      <c r="R63" s="3"/>
      <c r="S63" s="20"/>
      <c r="T63" s="20"/>
      <c r="W63" s="4"/>
      <c r="X63" s="4"/>
      <c r="Y63" s="7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5.75" customHeight="1" thickTop="1">
      <c r="A64" s="6">
        <v>1</v>
      </c>
      <c r="B64" s="7">
        <v>106</v>
      </c>
      <c r="C64" s="7" t="s">
        <v>47</v>
      </c>
      <c r="D64" s="17" t="s">
        <v>227</v>
      </c>
      <c r="E64" s="27" t="s">
        <v>22</v>
      </c>
      <c r="F64" s="27">
        <v>33111</v>
      </c>
      <c r="G64" s="18" t="s">
        <v>41</v>
      </c>
      <c r="H64" s="13" t="s">
        <v>93</v>
      </c>
      <c r="I64" s="13"/>
      <c r="J64" s="13"/>
      <c r="K64" s="59"/>
      <c r="L64" s="55">
        <f aca="true" t="shared" si="6" ref="L64:L71">(R64*60+S64)/86400</f>
        <v>0.001328125</v>
      </c>
      <c r="M64" s="31"/>
      <c r="N64" s="108"/>
      <c r="O64" s="28">
        <f>(L64-L$64)*86400</f>
        <v>0</v>
      </c>
      <c r="P64" s="28"/>
      <c r="Q64" s="6" t="s">
        <v>48</v>
      </c>
      <c r="R64" s="3">
        <v>1</v>
      </c>
      <c r="S64" s="20">
        <v>54.75</v>
      </c>
      <c r="T64" s="20"/>
      <c r="W64" s="4"/>
      <c r="X64" s="4"/>
      <c r="Y64" s="7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5.75" customHeight="1">
      <c r="A65" s="6">
        <v>2</v>
      </c>
      <c r="B65" s="7">
        <v>108</v>
      </c>
      <c r="C65" s="7" t="s">
        <v>47</v>
      </c>
      <c r="D65" s="17" t="s">
        <v>223</v>
      </c>
      <c r="E65" s="27" t="s">
        <v>22</v>
      </c>
      <c r="F65" s="27">
        <v>34425</v>
      </c>
      <c r="G65" s="18" t="s">
        <v>41</v>
      </c>
      <c r="H65" s="13" t="s">
        <v>93</v>
      </c>
      <c r="I65" s="13"/>
      <c r="J65" s="13"/>
      <c r="K65" s="59"/>
      <c r="L65" s="55">
        <f t="shared" si="6"/>
        <v>0.0013631944444444444</v>
      </c>
      <c r="M65" s="31"/>
      <c r="N65" s="108"/>
      <c r="O65" s="28">
        <f aca="true" t="shared" si="7" ref="O65:O71">(L65-L$64)*86400</f>
        <v>3.029999999999991</v>
      </c>
      <c r="P65" s="28"/>
      <c r="Q65" s="6" t="s">
        <v>48</v>
      </c>
      <c r="R65" s="3">
        <v>1</v>
      </c>
      <c r="S65" s="20">
        <v>57.78</v>
      </c>
      <c r="T65" s="20"/>
      <c r="W65" s="4"/>
      <c r="X65" s="4"/>
      <c r="Y65" s="7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5.75" customHeight="1">
      <c r="A66" s="6">
        <v>3</v>
      </c>
      <c r="B66" s="7">
        <v>109</v>
      </c>
      <c r="C66" s="7" t="s">
        <v>47</v>
      </c>
      <c r="D66" s="17" t="s">
        <v>224</v>
      </c>
      <c r="E66" s="27" t="s">
        <v>22</v>
      </c>
      <c r="F66" s="27">
        <v>32118</v>
      </c>
      <c r="G66" s="18" t="s">
        <v>41</v>
      </c>
      <c r="H66" s="13" t="s">
        <v>93</v>
      </c>
      <c r="I66" s="13"/>
      <c r="J66" s="13"/>
      <c r="K66" s="59"/>
      <c r="L66" s="55">
        <f t="shared" si="6"/>
        <v>0.0013704861111111112</v>
      </c>
      <c r="M66" s="31"/>
      <c r="N66" s="108"/>
      <c r="O66" s="28">
        <f t="shared" si="7"/>
        <v>3.6599999999999966</v>
      </c>
      <c r="P66" s="28"/>
      <c r="Q66" s="6" t="s">
        <v>48</v>
      </c>
      <c r="R66" s="3">
        <v>1</v>
      </c>
      <c r="S66" s="20">
        <v>58.41</v>
      </c>
      <c r="T66" s="20"/>
      <c r="W66" s="4"/>
      <c r="X66" s="4"/>
      <c r="Y66" s="7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5.75" customHeight="1">
      <c r="A67" s="6">
        <v>4</v>
      </c>
      <c r="B67" s="7">
        <v>100</v>
      </c>
      <c r="C67" s="7" t="s">
        <v>44</v>
      </c>
      <c r="D67" s="17" t="s">
        <v>220</v>
      </c>
      <c r="E67" s="27" t="s">
        <v>22</v>
      </c>
      <c r="F67" s="27">
        <v>34825</v>
      </c>
      <c r="G67" s="18" t="s">
        <v>48</v>
      </c>
      <c r="H67" s="13" t="s">
        <v>216</v>
      </c>
      <c r="I67" s="13" t="s">
        <v>221</v>
      </c>
      <c r="J67" s="13"/>
      <c r="K67" s="59"/>
      <c r="L67" s="55">
        <f t="shared" si="6"/>
        <v>0.0013766203703703703</v>
      </c>
      <c r="M67" s="31"/>
      <c r="N67" s="108"/>
      <c r="O67" s="28">
        <f t="shared" si="7"/>
        <v>4.189999999999984</v>
      </c>
      <c r="P67" s="28"/>
      <c r="Q67" s="6" t="s">
        <v>48</v>
      </c>
      <c r="R67" s="3">
        <v>1</v>
      </c>
      <c r="S67" s="20">
        <v>58.94</v>
      </c>
      <c r="T67" s="20"/>
      <c r="W67" s="4"/>
      <c r="X67" s="4"/>
      <c r="Y67" s="7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5.75" customHeight="1">
      <c r="A68" s="6">
        <v>5</v>
      </c>
      <c r="B68" s="7">
        <v>102</v>
      </c>
      <c r="C68" s="7" t="s">
        <v>47</v>
      </c>
      <c r="D68" s="17" t="s">
        <v>215</v>
      </c>
      <c r="E68" s="27" t="s">
        <v>22</v>
      </c>
      <c r="F68" s="27">
        <v>34223</v>
      </c>
      <c r="G68" s="18" t="s">
        <v>48</v>
      </c>
      <c r="H68" s="13" t="s">
        <v>216</v>
      </c>
      <c r="I68" s="13" t="s">
        <v>217</v>
      </c>
      <c r="J68" s="13"/>
      <c r="K68" s="59"/>
      <c r="L68" s="55">
        <f t="shared" si="6"/>
        <v>0.001424537037037037</v>
      </c>
      <c r="M68" s="31"/>
      <c r="N68" s="108"/>
      <c r="O68" s="28">
        <f t="shared" si="7"/>
        <v>8.329999999999997</v>
      </c>
      <c r="P68" s="28"/>
      <c r="Q68" s="6" t="s">
        <v>48</v>
      </c>
      <c r="R68" s="3">
        <v>2</v>
      </c>
      <c r="S68" s="20">
        <v>3.08</v>
      </c>
      <c r="T68" s="20"/>
      <c r="W68" s="4"/>
      <c r="X68" s="4"/>
      <c r="Y68" s="7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5.75" customHeight="1">
      <c r="A69" s="6">
        <v>6</v>
      </c>
      <c r="B69" s="7">
        <v>96</v>
      </c>
      <c r="C69" s="7" t="s">
        <v>44</v>
      </c>
      <c r="D69" s="17" t="s">
        <v>210</v>
      </c>
      <c r="E69" s="27" t="s">
        <v>22</v>
      </c>
      <c r="F69" s="27">
        <v>1986</v>
      </c>
      <c r="G69" s="18"/>
      <c r="H69" s="13" t="s">
        <v>97</v>
      </c>
      <c r="I69" s="13"/>
      <c r="J69" s="13"/>
      <c r="K69" s="12"/>
      <c r="L69" s="55">
        <f t="shared" si="6"/>
        <v>0.001474537037037037</v>
      </c>
      <c r="M69" s="31"/>
      <c r="N69" s="108"/>
      <c r="O69" s="28">
        <f t="shared" si="7"/>
        <v>12.64999999999999</v>
      </c>
      <c r="P69" s="28"/>
      <c r="Q69" s="6" t="s">
        <v>68</v>
      </c>
      <c r="R69" s="3">
        <v>2</v>
      </c>
      <c r="S69" s="20">
        <v>7.4</v>
      </c>
      <c r="T69" s="20"/>
      <c r="W69" s="4"/>
      <c r="X69" s="4"/>
      <c r="Y69" s="7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5.75" customHeight="1">
      <c r="A70" s="6">
        <v>7</v>
      </c>
      <c r="B70" s="7">
        <v>98</v>
      </c>
      <c r="C70" s="7" t="s">
        <v>44</v>
      </c>
      <c r="D70" s="17" t="s">
        <v>212</v>
      </c>
      <c r="E70" s="27" t="s">
        <v>22</v>
      </c>
      <c r="F70" s="27">
        <v>32889</v>
      </c>
      <c r="G70" s="18"/>
      <c r="H70" s="13" t="s">
        <v>97</v>
      </c>
      <c r="I70" s="13"/>
      <c r="J70" s="13"/>
      <c r="K70" s="12"/>
      <c r="L70" s="55">
        <f t="shared" si="6"/>
        <v>0.0015282407407407406</v>
      </c>
      <c r="M70" s="31"/>
      <c r="N70" s="108"/>
      <c r="O70" s="28">
        <f t="shared" si="7"/>
        <v>17.28999999999998</v>
      </c>
      <c r="P70" s="28"/>
      <c r="Q70" s="6" t="s">
        <v>68</v>
      </c>
      <c r="R70" s="3">
        <v>2</v>
      </c>
      <c r="S70" s="20">
        <v>12.04</v>
      </c>
      <c r="T70" s="20"/>
      <c r="W70" s="4"/>
      <c r="X70" s="4"/>
      <c r="Y70" s="7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5.75" customHeight="1">
      <c r="A71" s="6">
        <v>8</v>
      </c>
      <c r="B71" s="7">
        <v>99</v>
      </c>
      <c r="C71" s="7" t="s">
        <v>47</v>
      </c>
      <c r="D71" s="17" t="s">
        <v>211</v>
      </c>
      <c r="E71" s="27" t="s">
        <v>22</v>
      </c>
      <c r="F71" s="27">
        <v>1991</v>
      </c>
      <c r="G71" s="18"/>
      <c r="H71" s="13" t="s">
        <v>49</v>
      </c>
      <c r="I71" s="13"/>
      <c r="J71" s="13"/>
      <c r="K71" s="59"/>
      <c r="L71" s="55">
        <f t="shared" si="6"/>
        <v>0.0015769675925925927</v>
      </c>
      <c r="M71" s="31"/>
      <c r="N71" s="108"/>
      <c r="O71" s="28">
        <f t="shared" si="7"/>
        <v>21.5</v>
      </c>
      <c r="P71" s="28"/>
      <c r="Q71" s="6" t="s">
        <v>68</v>
      </c>
      <c r="R71" s="3">
        <v>2</v>
      </c>
      <c r="S71" s="20">
        <v>16.25</v>
      </c>
      <c r="T71" s="20"/>
      <c r="W71" s="4"/>
      <c r="X71" s="4"/>
      <c r="Y71" s="7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5.75" customHeight="1">
      <c r="A72" s="6"/>
      <c r="B72" s="7">
        <v>95</v>
      </c>
      <c r="C72" s="7" t="s">
        <v>44</v>
      </c>
      <c r="D72" s="17" t="s">
        <v>229</v>
      </c>
      <c r="E72" s="27" t="s">
        <v>22</v>
      </c>
      <c r="F72" s="27">
        <v>31221</v>
      </c>
      <c r="G72" s="18" t="s">
        <v>230</v>
      </c>
      <c r="H72" s="13" t="s">
        <v>55</v>
      </c>
      <c r="I72" s="13"/>
      <c r="J72" s="13"/>
      <c r="K72" s="12"/>
      <c r="L72" s="55" t="s">
        <v>82</v>
      </c>
      <c r="M72" s="31"/>
      <c r="N72" s="108"/>
      <c r="O72" s="28"/>
      <c r="P72" s="28"/>
      <c r="Q72" s="6"/>
      <c r="R72" s="3"/>
      <c r="S72" s="20"/>
      <c r="T72" s="20"/>
      <c r="W72" s="4"/>
      <c r="X72" s="4"/>
      <c r="Y72" s="7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5.75" customHeight="1">
      <c r="A73" s="6"/>
      <c r="B73" s="7">
        <v>107</v>
      </c>
      <c r="C73" s="7" t="s">
        <v>44</v>
      </c>
      <c r="D73" s="17" t="s">
        <v>226</v>
      </c>
      <c r="E73" s="27" t="s">
        <v>22</v>
      </c>
      <c r="F73" s="27">
        <v>34203</v>
      </c>
      <c r="G73" s="18" t="s">
        <v>41</v>
      </c>
      <c r="H73" s="13" t="s">
        <v>93</v>
      </c>
      <c r="I73" s="13"/>
      <c r="J73" s="13"/>
      <c r="K73" s="12"/>
      <c r="L73" s="55" t="s">
        <v>81</v>
      </c>
      <c r="M73" s="31"/>
      <c r="N73" s="108"/>
      <c r="O73" s="28"/>
      <c r="P73" s="28"/>
      <c r="Q73" s="6"/>
      <c r="R73" s="3"/>
      <c r="S73" s="20"/>
      <c r="T73" s="20"/>
      <c r="W73" s="4"/>
      <c r="X73" s="4"/>
      <c r="Y73" s="7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8.25" customHeight="1" thickBot="1">
      <c r="A74" s="32"/>
      <c r="B74" s="33"/>
      <c r="C74" s="33"/>
      <c r="D74" s="38"/>
      <c r="E74" s="62"/>
      <c r="F74" s="33"/>
      <c r="G74" s="33"/>
      <c r="H74" s="39"/>
      <c r="I74" s="39"/>
      <c r="J74" s="39"/>
      <c r="K74" s="67"/>
      <c r="L74" s="64"/>
      <c r="M74" s="65"/>
      <c r="N74" s="65"/>
      <c r="O74" s="58"/>
      <c r="P74" s="58"/>
      <c r="Q74" s="32"/>
      <c r="R74" s="3"/>
      <c r="S74" s="20"/>
      <c r="T74" s="20"/>
      <c r="W74" s="4"/>
      <c r="X74" s="4"/>
      <c r="Y74" s="7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ht="15" customHeight="1" thickTop="1"/>
    <row r="76" spans="2:17" ht="15" customHeight="1">
      <c r="B76" s="74" t="s">
        <v>260</v>
      </c>
      <c r="C76" s="74"/>
      <c r="D76" s="87"/>
      <c r="E76" s="87"/>
      <c r="F76" s="87"/>
      <c r="G76" s="76"/>
      <c r="H76" s="76" t="s">
        <v>40</v>
      </c>
      <c r="M76" s="74"/>
      <c r="N76" s="74"/>
      <c r="O76" s="74"/>
      <c r="P76" s="74"/>
      <c r="Q76" s="78"/>
    </row>
    <row r="77" spans="2:17" ht="15" customHeight="1">
      <c r="B77" s="74" t="s">
        <v>264</v>
      </c>
      <c r="C77" s="74"/>
      <c r="D77" s="88"/>
      <c r="E77" s="89"/>
      <c r="F77" s="90"/>
      <c r="G77" s="76"/>
      <c r="H77" s="76" t="s">
        <v>256</v>
      </c>
      <c r="I77" s="13"/>
      <c r="M77" s="74"/>
      <c r="N77" s="74"/>
      <c r="O77" s="74"/>
      <c r="P77" s="74"/>
      <c r="Q77" s="78"/>
    </row>
    <row r="78" spans="1:39" ht="16.5" customHeight="1">
      <c r="A78" s="6"/>
      <c r="B78" s="91"/>
      <c r="C78" s="91"/>
      <c r="D78" s="92"/>
      <c r="E78" s="93"/>
      <c r="F78" s="94"/>
      <c r="G78" s="94"/>
      <c r="H78" s="76" t="s">
        <v>139</v>
      </c>
      <c r="I78" s="12"/>
      <c r="J78" s="12"/>
      <c r="K78" s="8"/>
      <c r="M78" s="95"/>
      <c r="N78" s="95"/>
      <c r="O78" s="96"/>
      <c r="P78" s="96"/>
      <c r="Q78" s="6"/>
      <c r="R78" s="5"/>
      <c r="S78" s="20"/>
      <c r="T78" s="20"/>
      <c r="W78" s="4"/>
      <c r="X78" s="4"/>
      <c r="Y78" s="7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80" ht="18" customHeight="1"/>
    <row r="81" ht="18" customHeight="1"/>
    <row r="84" spans="1:32" ht="17.25" customHeight="1">
      <c r="A84" s="150" t="s">
        <v>236</v>
      </c>
      <c r="B84" s="150"/>
      <c r="C84" s="150"/>
      <c r="D84" s="150"/>
      <c r="E84" s="116"/>
      <c r="F84" s="117"/>
      <c r="G84" s="116"/>
      <c r="H84" s="151" t="s">
        <v>237</v>
      </c>
      <c r="I84" s="151"/>
      <c r="J84" s="151"/>
      <c r="K84" s="151"/>
      <c r="L84" s="151"/>
      <c r="M84" s="151"/>
      <c r="N84" s="151"/>
      <c r="O84" s="97"/>
      <c r="P84" s="6"/>
      <c r="Q84" s="3"/>
      <c r="R84" s="20"/>
      <c r="S84" s="20"/>
      <c r="T84" s="4"/>
      <c r="U84" s="4"/>
      <c r="V84" s="4"/>
      <c r="W84" s="4"/>
      <c r="X84" s="7"/>
      <c r="Y84" s="4"/>
      <c r="Z84" s="4"/>
      <c r="AA84" s="4"/>
      <c r="AB84" s="4"/>
      <c r="AC84" s="4"/>
      <c r="AD84" s="4"/>
      <c r="AE84" s="4"/>
      <c r="AF84" s="4"/>
    </row>
  </sheetData>
  <sheetProtection/>
  <mergeCells count="13">
    <mergeCell ref="C51:J51"/>
    <mergeCell ref="C32:J32"/>
    <mergeCell ref="A49:D49"/>
    <mergeCell ref="H49:N49"/>
    <mergeCell ref="A84:D84"/>
    <mergeCell ref="H84:N84"/>
    <mergeCell ref="C62:J62"/>
    <mergeCell ref="A1:Q1"/>
    <mergeCell ref="C5:J5"/>
    <mergeCell ref="A2:Q2"/>
    <mergeCell ref="A3:Q3"/>
    <mergeCell ref="A4:D4"/>
    <mergeCell ref="J4:Q4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L53"/>
  <sheetViews>
    <sheetView view="pageBreakPreview" zoomScale="160" zoomScaleSheetLayoutView="160" workbookViewId="0" topLeftCell="A41">
      <selection activeCell="H48" sqref="H48"/>
    </sheetView>
  </sheetViews>
  <sheetFormatPr defaultColWidth="9.140625" defaultRowHeight="12.75"/>
  <cols>
    <col min="1" max="1" width="5.57421875" style="1" customWidth="1"/>
    <col min="2" max="2" width="5.8515625" style="1" customWidth="1"/>
    <col min="3" max="3" width="6.140625" style="1" customWidth="1"/>
    <col min="4" max="4" width="25.140625" style="1" customWidth="1"/>
    <col min="5" max="5" width="8.140625" style="1" customWidth="1"/>
    <col min="6" max="6" width="3.00390625" style="1" hidden="1" customWidth="1"/>
    <col min="7" max="7" width="7.8515625" style="1" customWidth="1"/>
    <col min="8" max="8" width="20.57421875" style="1" customWidth="1"/>
    <col min="9" max="9" width="23.8515625" style="1" hidden="1" customWidth="1"/>
    <col min="10" max="10" width="17.28125" style="1" hidden="1" customWidth="1"/>
    <col min="11" max="11" width="0.71875" style="1" hidden="1" customWidth="1"/>
    <col min="12" max="12" width="7.7109375" style="1" customWidth="1"/>
    <col min="13" max="13" width="7.421875" style="1" hidden="1" customWidth="1"/>
    <col min="14" max="14" width="7.00390625" style="1" customWidth="1"/>
    <col min="15" max="15" width="6.421875" style="1" hidden="1" customWidth="1"/>
    <col min="16" max="16" width="7.8515625" style="1" customWidth="1"/>
    <col min="17" max="17" width="4.140625" style="1" customWidth="1"/>
    <col min="18" max="18" width="7.5742187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10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6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8.5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3" customHeight="1" thickBot="1">
      <c r="A4" s="147" t="s">
        <v>20</v>
      </c>
      <c r="B4" s="147"/>
      <c r="C4" s="147"/>
      <c r="D4" s="147"/>
      <c r="E4" s="114"/>
      <c r="F4" s="114"/>
      <c r="G4" s="114"/>
      <c r="H4" s="114"/>
      <c r="I4" s="114"/>
      <c r="J4" s="148" t="str">
        <f>D_d1</f>
        <v>28 марта 2015 г.</v>
      </c>
      <c r="K4" s="149"/>
      <c r="L4" s="149"/>
      <c r="M4" s="149"/>
      <c r="N4" s="149"/>
      <c r="O4" s="149"/>
      <c r="P4" s="149"/>
    </row>
    <row r="5" spans="1:16" ht="12" customHeight="1" thickTop="1">
      <c r="A5" s="98"/>
      <c r="B5" s="98"/>
      <c r="C5" s="98"/>
      <c r="D5" s="98"/>
      <c r="E5" s="83"/>
      <c r="F5" s="83"/>
      <c r="G5" s="83"/>
      <c r="H5" s="83"/>
      <c r="I5" s="83"/>
      <c r="J5" s="99"/>
      <c r="K5" s="100"/>
      <c r="L5" s="100"/>
      <c r="M5" s="100"/>
      <c r="N5" s="100"/>
      <c r="O5" s="100"/>
      <c r="P5" s="100"/>
    </row>
    <row r="6" spans="2:38" ht="25.5" customHeight="1">
      <c r="B6" s="16"/>
      <c r="C6" s="140" t="s">
        <v>142</v>
      </c>
      <c r="D6" s="140"/>
      <c r="E6" s="140"/>
      <c r="F6" s="140"/>
      <c r="G6" s="140"/>
      <c r="H6" s="140"/>
      <c r="I6" s="140"/>
      <c r="J6" s="140"/>
      <c r="K6" s="16"/>
      <c r="L6" s="19" t="str">
        <f>const!C10</f>
        <v>1500 метров</v>
      </c>
      <c r="M6" s="16"/>
      <c r="N6" s="16"/>
      <c r="O6" s="16"/>
      <c r="P6" s="16"/>
      <c r="Q6" s="5"/>
      <c r="R6" s="1" t="s">
        <v>29</v>
      </c>
      <c r="S6" s="1" t="s">
        <v>30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5"/>
      <c r="R7" s="20"/>
      <c r="S7" s="20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4.25" customHeight="1" thickTop="1">
      <c r="A8" s="6">
        <v>1</v>
      </c>
      <c r="B8" s="7">
        <v>31</v>
      </c>
      <c r="C8" s="25" t="s">
        <v>44</v>
      </c>
      <c r="D8" s="15" t="s">
        <v>129</v>
      </c>
      <c r="E8" s="24" t="s">
        <v>100</v>
      </c>
      <c r="F8" s="24">
        <v>36342</v>
      </c>
      <c r="G8" s="7" t="s">
        <v>48</v>
      </c>
      <c r="H8" s="12" t="s">
        <v>93</v>
      </c>
      <c r="I8" s="15"/>
      <c r="J8" s="12"/>
      <c r="K8" s="9"/>
      <c r="L8" s="52">
        <f aca="true" t="shared" si="0" ref="L8:L23">(Q8*60+R8)/86400</f>
        <v>0.001551736111111111</v>
      </c>
      <c r="M8" s="60"/>
      <c r="N8" s="61">
        <f>(L8-L$8)*86400</f>
        <v>0</v>
      </c>
      <c r="O8" s="97"/>
      <c r="P8" s="54" t="str">
        <f aca="true" t="shared" si="1" ref="P8:P23"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Q8" s="5">
        <v>2</v>
      </c>
      <c r="R8" s="20">
        <v>14.07</v>
      </c>
      <c r="S8" s="20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4.25" customHeight="1">
      <c r="A9" s="6">
        <v>2</v>
      </c>
      <c r="B9" s="7">
        <v>4</v>
      </c>
      <c r="C9" s="7" t="s">
        <v>47</v>
      </c>
      <c r="D9" s="15" t="s">
        <v>109</v>
      </c>
      <c r="E9" s="7" t="s">
        <v>100</v>
      </c>
      <c r="F9" s="7" t="s">
        <v>110</v>
      </c>
      <c r="G9" s="7" t="s">
        <v>46</v>
      </c>
      <c r="H9" s="12" t="s">
        <v>49</v>
      </c>
      <c r="I9" s="15" t="s">
        <v>75</v>
      </c>
      <c r="J9" s="12"/>
      <c r="K9" s="8"/>
      <c r="L9" s="55">
        <f t="shared" si="0"/>
        <v>0.001639236111111111</v>
      </c>
      <c r="M9" s="31"/>
      <c r="N9" s="28">
        <f aca="true" t="shared" si="2" ref="N9:N23">(L9-L$8)*86400</f>
        <v>7.56000000000001</v>
      </c>
      <c r="O9" s="97"/>
      <c r="P9" s="6" t="str">
        <f t="shared" si="1"/>
        <v>I разр.</v>
      </c>
      <c r="Q9" s="5">
        <v>2</v>
      </c>
      <c r="R9" s="20">
        <v>21.63</v>
      </c>
      <c r="S9" s="20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4.25" customHeight="1">
      <c r="A10" s="6">
        <v>3</v>
      </c>
      <c r="B10" s="7">
        <v>5</v>
      </c>
      <c r="C10" s="7" t="s">
        <v>47</v>
      </c>
      <c r="D10" s="15" t="s">
        <v>240</v>
      </c>
      <c r="E10" s="7" t="s">
        <v>100</v>
      </c>
      <c r="F10" s="24" t="s">
        <v>241</v>
      </c>
      <c r="G10" s="7" t="s">
        <v>46</v>
      </c>
      <c r="H10" s="12" t="s">
        <v>54</v>
      </c>
      <c r="I10" s="15" t="s">
        <v>62</v>
      </c>
      <c r="J10" s="12"/>
      <c r="K10" s="8"/>
      <c r="L10" s="55">
        <f t="shared" si="0"/>
        <v>0.001652777777777778</v>
      </c>
      <c r="M10" s="31"/>
      <c r="N10" s="28">
        <f t="shared" si="2"/>
        <v>8.73000000000003</v>
      </c>
      <c r="O10" s="97"/>
      <c r="P10" s="6" t="str">
        <f t="shared" si="1"/>
        <v>I разр.</v>
      </c>
      <c r="Q10" s="5">
        <v>2</v>
      </c>
      <c r="R10" s="20">
        <v>22.8</v>
      </c>
      <c r="S10" s="20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4.25" customHeight="1">
      <c r="A11" s="6">
        <v>4</v>
      </c>
      <c r="B11" s="7">
        <v>8</v>
      </c>
      <c r="C11" s="7" t="s">
        <v>47</v>
      </c>
      <c r="D11" s="15" t="s">
        <v>111</v>
      </c>
      <c r="E11" s="7" t="s">
        <v>100</v>
      </c>
      <c r="F11" s="24">
        <v>36897</v>
      </c>
      <c r="G11" s="7" t="s">
        <v>46</v>
      </c>
      <c r="H11" s="12" t="s">
        <v>97</v>
      </c>
      <c r="I11" s="15" t="s">
        <v>106</v>
      </c>
      <c r="J11" s="12"/>
      <c r="K11" s="8"/>
      <c r="L11" s="55">
        <f t="shared" si="0"/>
        <v>0.0016583333333333333</v>
      </c>
      <c r="M11" s="31"/>
      <c r="N11" s="28">
        <f t="shared" si="2"/>
        <v>9.21000000000001</v>
      </c>
      <c r="O11" s="97"/>
      <c r="P11" s="6" t="str">
        <f t="shared" si="1"/>
        <v>I разр.</v>
      </c>
      <c r="Q11" s="5">
        <v>2</v>
      </c>
      <c r="R11" s="20">
        <v>23.28</v>
      </c>
      <c r="S11" s="20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4.25" customHeight="1">
      <c r="A12" s="6">
        <v>5</v>
      </c>
      <c r="B12" s="7">
        <v>3</v>
      </c>
      <c r="C12" s="7" t="s">
        <v>47</v>
      </c>
      <c r="D12" s="15" t="s">
        <v>113</v>
      </c>
      <c r="E12" s="7" t="s">
        <v>100</v>
      </c>
      <c r="F12" s="24" t="s">
        <v>114</v>
      </c>
      <c r="G12" s="7" t="s">
        <v>46</v>
      </c>
      <c r="H12" s="12" t="s">
        <v>64</v>
      </c>
      <c r="I12" s="15" t="s">
        <v>72</v>
      </c>
      <c r="J12" s="12"/>
      <c r="K12" s="8"/>
      <c r="L12" s="55">
        <f t="shared" si="0"/>
        <v>0.0016770833333333334</v>
      </c>
      <c r="M12" s="31"/>
      <c r="N12" s="28">
        <f t="shared" si="2"/>
        <v>10.83000000000002</v>
      </c>
      <c r="O12" s="97"/>
      <c r="P12" s="6" t="str">
        <f t="shared" si="1"/>
        <v>I разр.</v>
      </c>
      <c r="Q12" s="5">
        <v>2</v>
      </c>
      <c r="R12" s="20">
        <v>24.9</v>
      </c>
      <c r="S12" s="20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4.25" customHeight="1">
      <c r="A13" s="6">
        <v>6</v>
      </c>
      <c r="B13" s="7">
        <v>15</v>
      </c>
      <c r="C13" s="7" t="s">
        <v>44</v>
      </c>
      <c r="D13" s="15" t="s">
        <v>253</v>
      </c>
      <c r="E13" s="7" t="s">
        <v>94</v>
      </c>
      <c r="F13" s="24">
        <v>37086</v>
      </c>
      <c r="G13" s="7" t="s">
        <v>56</v>
      </c>
      <c r="H13" s="12" t="s">
        <v>54</v>
      </c>
      <c r="I13" s="15" t="s">
        <v>62</v>
      </c>
      <c r="J13" s="12"/>
      <c r="K13" s="9"/>
      <c r="L13" s="55">
        <f t="shared" si="0"/>
        <v>0.0016840277777777778</v>
      </c>
      <c r="M13" s="31"/>
      <c r="N13" s="28">
        <f t="shared" si="2"/>
        <v>11.430000000000016</v>
      </c>
      <c r="O13" s="97"/>
      <c r="P13" s="6" t="str">
        <f t="shared" si="1"/>
        <v>I разр.</v>
      </c>
      <c r="Q13" s="5">
        <v>2</v>
      </c>
      <c r="R13" s="20">
        <v>25.5</v>
      </c>
      <c r="S13" s="20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4.25" customHeight="1">
      <c r="A14" s="6">
        <v>7</v>
      </c>
      <c r="B14" s="7">
        <v>13</v>
      </c>
      <c r="C14" s="7" t="s">
        <v>47</v>
      </c>
      <c r="D14" s="15" t="s">
        <v>96</v>
      </c>
      <c r="E14" s="7" t="s">
        <v>94</v>
      </c>
      <c r="F14" s="24">
        <v>37176</v>
      </c>
      <c r="G14" s="7" t="s">
        <v>68</v>
      </c>
      <c r="H14" s="12" t="s">
        <v>97</v>
      </c>
      <c r="I14" s="15" t="s">
        <v>98</v>
      </c>
      <c r="J14" s="12"/>
      <c r="K14" s="8"/>
      <c r="L14" s="55">
        <f t="shared" si="0"/>
        <v>0.0016934027777777778</v>
      </c>
      <c r="M14" s="31"/>
      <c r="N14" s="28">
        <f t="shared" si="2"/>
        <v>12.24000000000002</v>
      </c>
      <c r="O14" s="97"/>
      <c r="P14" s="6" t="str">
        <f t="shared" si="1"/>
        <v>I разр.</v>
      </c>
      <c r="Q14" s="5">
        <v>2</v>
      </c>
      <c r="R14" s="20">
        <v>26.31</v>
      </c>
      <c r="S14" s="20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4.25" customHeight="1">
      <c r="A15" s="6">
        <v>8</v>
      </c>
      <c r="B15" s="7">
        <v>7</v>
      </c>
      <c r="C15" s="7" t="s">
        <v>44</v>
      </c>
      <c r="D15" s="15" t="s">
        <v>115</v>
      </c>
      <c r="E15" s="7" t="s">
        <v>100</v>
      </c>
      <c r="F15" s="24">
        <v>36862</v>
      </c>
      <c r="G15" s="7" t="s">
        <v>46</v>
      </c>
      <c r="H15" s="12" t="s">
        <v>97</v>
      </c>
      <c r="I15" s="15" t="s">
        <v>116</v>
      </c>
      <c r="J15" s="12"/>
      <c r="K15" s="9"/>
      <c r="L15" s="55">
        <f t="shared" si="0"/>
        <v>0.0017072916666666666</v>
      </c>
      <c r="M15" s="31"/>
      <c r="N15" s="28">
        <f t="shared" si="2"/>
        <v>13.440000000000012</v>
      </c>
      <c r="O15" s="97"/>
      <c r="P15" s="6" t="str">
        <f t="shared" si="1"/>
        <v>I разр.</v>
      </c>
      <c r="Q15" s="5">
        <v>2</v>
      </c>
      <c r="R15" s="20">
        <v>27.51</v>
      </c>
      <c r="S15" s="20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4.25" customHeight="1">
      <c r="A16" s="6">
        <v>9</v>
      </c>
      <c r="B16" s="7">
        <v>16</v>
      </c>
      <c r="C16" s="7" t="s">
        <v>47</v>
      </c>
      <c r="D16" s="15" t="s">
        <v>254</v>
      </c>
      <c r="E16" s="7" t="s">
        <v>94</v>
      </c>
      <c r="F16" s="24">
        <v>37116</v>
      </c>
      <c r="G16" s="7" t="s">
        <v>56</v>
      </c>
      <c r="H16" s="12" t="s">
        <v>54</v>
      </c>
      <c r="I16" s="15" t="s">
        <v>62</v>
      </c>
      <c r="J16" s="12"/>
      <c r="K16" s="8"/>
      <c r="L16" s="55">
        <f t="shared" si="0"/>
        <v>0.0017153935185185187</v>
      </c>
      <c r="M16" s="31"/>
      <c r="N16" s="28">
        <f t="shared" si="2"/>
        <v>14.140000000000027</v>
      </c>
      <c r="O16" s="97"/>
      <c r="P16" s="6" t="str">
        <f t="shared" si="1"/>
        <v>I разр.</v>
      </c>
      <c r="Q16" s="5">
        <v>2</v>
      </c>
      <c r="R16" s="20">
        <v>28.21</v>
      </c>
      <c r="S16" s="20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4.25" customHeight="1">
      <c r="A17" s="6">
        <v>10</v>
      </c>
      <c r="B17" s="7">
        <v>10</v>
      </c>
      <c r="C17" s="7" t="s">
        <v>44</v>
      </c>
      <c r="D17" s="15" t="s">
        <v>103</v>
      </c>
      <c r="E17" s="7" t="s">
        <v>100</v>
      </c>
      <c r="F17" s="24">
        <v>36784</v>
      </c>
      <c r="G17" s="7" t="s">
        <v>83</v>
      </c>
      <c r="H17" s="12" t="s">
        <v>97</v>
      </c>
      <c r="I17" s="15" t="s">
        <v>98</v>
      </c>
      <c r="J17" s="12"/>
      <c r="K17" s="9"/>
      <c r="L17" s="55">
        <f t="shared" si="0"/>
        <v>0.0017432870370370371</v>
      </c>
      <c r="M17" s="31">
        <f>ROUNDDOWN(L17*86400/2,3)</f>
        <v>75.31</v>
      </c>
      <c r="N17" s="28">
        <f t="shared" si="2"/>
        <v>16.550000000000022</v>
      </c>
      <c r="O17" s="97"/>
      <c r="P17" s="6" t="str">
        <f t="shared" si="1"/>
        <v>I разр.</v>
      </c>
      <c r="Q17" s="5">
        <v>2</v>
      </c>
      <c r="R17" s="20">
        <v>30.62</v>
      </c>
      <c r="S17" s="20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4.25" customHeight="1">
      <c r="A18" s="6">
        <v>11</v>
      </c>
      <c r="B18" s="7">
        <v>11</v>
      </c>
      <c r="C18" s="7" t="s">
        <v>44</v>
      </c>
      <c r="D18" s="15" t="s">
        <v>112</v>
      </c>
      <c r="E18" s="7" t="s">
        <v>100</v>
      </c>
      <c r="F18" s="24">
        <v>36851</v>
      </c>
      <c r="G18" s="7" t="s">
        <v>68</v>
      </c>
      <c r="H18" s="12" t="s">
        <v>97</v>
      </c>
      <c r="I18" s="15" t="s">
        <v>98</v>
      </c>
      <c r="J18" s="12"/>
      <c r="K18" s="9"/>
      <c r="L18" s="55">
        <f t="shared" si="0"/>
        <v>0.001753125</v>
      </c>
      <c r="M18" s="31"/>
      <c r="N18" s="28">
        <f t="shared" si="2"/>
        <v>17.400000000000006</v>
      </c>
      <c r="O18" s="97"/>
      <c r="P18" s="6" t="str">
        <f t="shared" si="1"/>
        <v>II разр.</v>
      </c>
      <c r="Q18" s="5">
        <v>2</v>
      </c>
      <c r="R18" s="20">
        <v>31.47</v>
      </c>
      <c r="S18" s="20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4.25" customHeight="1">
      <c r="A19" s="6">
        <v>12</v>
      </c>
      <c r="B19" s="7">
        <v>18</v>
      </c>
      <c r="C19" s="7" t="s">
        <v>47</v>
      </c>
      <c r="D19" s="15" t="s">
        <v>136</v>
      </c>
      <c r="E19" s="7" t="s">
        <v>94</v>
      </c>
      <c r="F19" s="24">
        <v>37116</v>
      </c>
      <c r="G19" s="7" t="s">
        <v>56</v>
      </c>
      <c r="H19" s="12" t="s">
        <v>54</v>
      </c>
      <c r="I19" s="15" t="s">
        <v>62</v>
      </c>
      <c r="J19" s="12"/>
      <c r="K19" s="8"/>
      <c r="L19" s="55">
        <f t="shared" si="0"/>
        <v>0.0017555555555555556</v>
      </c>
      <c r="M19" s="31"/>
      <c r="N19" s="28">
        <f t="shared" si="2"/>
        <v>17.610000000000014</v>
      </c>
      <c r="O19" s="97"/>
      <c r="P19" s="6" t="str">
        <f t="shared" si="1"/>
        <v>II разр.</v>
      </c>
      <c r="Q19" s="5">
        <v>2</v>
      </c>
      <c r="R19" s="20">
        <v>31.68</v>
      </c>
      <c r="S19" s="20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4.25" customHeight="1">
      <c r="A20" s="6">
        <v>13</v>
      </c>
      <c r="B20" s="7">
        <v>9</v>
      </c>
      <c r="C20" s="7" t="s">
        <v>44</v>
      </c>
      <c r="D20" s="15" t="s">
        <v>105</v>
      </c>
      <c r="E20" s="7" t="s">
        <v>100</v>
      </c>
      <c r="F20" s="24">
        <v>36730</v>
      </c>
      <c r="G20" s="7" t="s">
        <v>83</v>
      </c>
      <c r="H20" s="12" t="s">
        <v>97</v>
      </c>
      <c r="I20" s="15" t="s">
        <v>106</v>
      </c>
      <c r="J20" s="12"/>
      <c r="K20" s="9"/>
      <c r="L20" s="55">
        <f t="shared" si="0"/>
        <v>0.0018120370370370371</v>
      </c>
      <c r="M20" s="31"/>
      <c r="N20" s="28">
        <f t="shared" si="2"/>
        <v>22.490000000000023</v>
      </c>
      <c r="O20" s="97"/>
      <c r="P20" s="6" t="str">
        <f t="shared" si="1"/>
        <v>II разр.</v>
      </c>
      <c r="Q20" s="5">
        <v>2</v>
      </c>
      <c r="R20" s="20">
        <v>36.56</v>
      </c>
      <c r="S20" s="20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4.25" customHeight="1">
      <c r="A21" s="6">
        <v>14</v>
      </c>
      <c r="B21" s="7">
        <v>14</v>
      </c>
      <c r="C21" s="7" t="s">
        <v>44</v>
      </c>
      <c r="D21" s="15" t="s">
        <v>95</v>
      </c>
      <c r="E21" s="7" t="s">
        <v>94</v>
      </c>
      <c r="F21" s="24">
        <v>37078</v>
      </c>
      <c r="G21" s="7" t="s">
        <v>46</v>
      </c>
      <c r="H21" s="12" t="s">
        <v>64</v>
      </c>
      <c r="I21" s="15" t="s">
        <v>72</v>
      </c>
      <c r="J21" s="12"/>
      <c r="K21" s="9"/>
      <c r="L21" s="55">
        <f t="shared" si="0"/>
        <v>0.0018341435185185186</v>
      </c>
      <c r="M21" s="31"/>
      <c r="N21" s="28">
        <f t="shared" si="2"/>
        <v>24.40000000000002</v>
      </c>
      <c r="O21" s="97"/>
      <c r="P21" s="6" t="str">
        <f t="shared" si="1"/>
        <v>II разр.</v>
      </c>
      <c r="Q21" s="5">
        <v>2</v>
      </c>
      <c r="R21" s="20">
        <v>38.47</v>
      </c>
      <c r="S21" s="20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4.25" customHeight="1">
      <c r="A22" s="6">
        <v>15</v>
      </c>
      <c r="B22" s="7">
        <v>2</v>
      </c>
      <c r="C22" s="7" t="s">
        <v>47</v>
      </c>
      <c r="D22" s="15" t="s">
        <v>107</v>
      </c>
      <c r="E22" s="7" t="s">
        <v>100</v>
      </c>
      <c r="F22" s="24" t="s">
        <v>108</v>
      </c>
      <c r="G22" s="7" t="s">
        <v>46</v>
      </c>
      <c r="H22" s="12" t="s">
        <v>64</v>
      </c>
      <c r="I22" s="15" t="s">
        <v>72</v>
      </c>
      <c r="J22" s="12"/>
      <c r="K22" s="8"/>
      <c r="L22" s="55">
        <f t="shared" si="0"/>
        <v>0.001894212962962963</v>
      </c>
      <c r="M22" s="31"/>
      <c r="N22" s="28">
        <f t="shared" si="2"/>
        <v>29.590000000000018</v>
      </c>
      <c r="O22" s="97"/>
      <c r="P22" s="6" t="str">
        <f t="shared" si="1"/>
        <v>III разр.</v>
      </c>
      <c r="Q22" s="5">
        <v>2</v>
      </c>
      <c r="R22" s="20">
        <v>43.66</v>
      </c>
      <c r="S22" s="20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4.25" customHeight="1" thickBot="1">
      <c r="A23" s="32">
        <v>16</v>
      </c>
      <c r="B23" s="33">
        <v>1</v>
      </c>
      <c r="C23" s="33" t="s">
        <v>44</v>
      </c>
      <c r="D23" s="38" t="s">
        <v>101</v>
      </c>
      <c r="E23" s="33" t="s">
        <v>100</v>
      </c>
      <c r="F23" s="62" t="s">
        <v>102</v>
      </c>
      <c r="G23" s="33" t="s">
        <v>56</v>
      </c>
      <c r="H23" s="39" t="s">
        <v>64</v>
      </c>
      <c r="I23" s="38" t="s">
        <v>72</v>
      </c>
      <c r="J23" s="39"/>
      <c r="K23" s="67"/>
      <c r="L23" s="64">
        <f t="shared" si="0"/>
        <v>0.001992476851851852</v>
      </c>
      <c r="M23" s="65"/>
      <c r="N23" s="58">
        <f t="shared" si="2"/>
        <v>38.080000000000034</v>
      </c>
      <c r="O23" s="112"/>
      <c r="P23" s="32" t="str">
        <f t="shared" si="1"/>
        <v>III разр.</v>
      </c>
      <c r="Q23" s="5">
        <v>2</v>
      </c>
      <c r="R23" s="20">
        <v>52.15</v>
      </c>
      <c r="S23" s="20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 customHeight="1" thickTop="1">
      <c r="A24" s="6"/>
      <c r="B24" s="7"/>
      <c r="C24" s="7"/>
      <c r="D24" s="15"/>
      <c r="E24" s="7"/>
      <c r="F24" s="24"/>
      <c r="G24" s="7"/>
      <c r="H24" s="12"/>
      <c r="I24" s="15"/>
      <c r="J24" s="12"/>
      <c r="K24" s="9"/>
      <c r="L24" s="55"/>
      <c r="M24" s="31"/>
      <c r="N24" s="28"/>
      <c r="O24" s="97"/>
      <c r="P24" s="6"/>
      <c r="Q24" s="5"/>
      <c r="R24" s="20"/>
      <c r="S24" s="20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2:38" ht="25.5" customHeight="1">
      <c r="B25" s="16"/>
      <c r="C25" s="140" t="s">
        <v>143</v>
      </c>
      <c r="D25" s="140"/>
      <c r="E25" s="140"/>
      <c r="F25" s="140"/>
      <c r="G25" s="140"/>
      <c r="H25" s="140"/>
      <c r="I25" s="140"/>
      <c r="J25" s="140"/>
      <c r="K25" s="16"/>
      <c r="L25" s="19" t="s">
        <v>33</v>
      </c>
      <c r="M25" s="16"/>
      <c r="N25" s="16"/>
      <c r="O25" s="16"/>
      <c r="P25" s="16"/>
      <c r="Q25" s="5"/>
      <c r="R25" s="1" t="s">
        <v>29</v>
      </c>
      <c r="S25" s="1" t="s">
        <v>30</v>
      </c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6.5" customHeight="1" thickBot="1">
      <c r="A26" s="2" t="s">
        <v>4</v>
      </c>
      <c r="B26" s="2" t="s">
        <v>0</v>
      </c>
      <c r="C26" s="10" t="s">
        <v>6</v>
      </c>
      <c r="D26" s="2" t="s">
        <v>2</v>
      </c>
      <c r="E26" s="2" t="s">
        <v>37</v>
      </c>
      <c r="F26" s="2" t="s">
        <v>1</v>
      </c>
      <c r="G26" s="2" t="s">
        <v>1</v>
      </c>
      <c r="H26" s="2" t="s">
        <v>39</v>
      </c>
      <c r="I26" s="2" t="s">
        <v>39</v>
      </c>
      <c r="J26" s="2" t="s">
        <v>7</v>
      </c>
      <c r="K26" s="2"/>
      <c r="L26" s="11" t="s">
        <v>3</v>
      </c>
      <c r="M26" s="11" t="s">
        <v>8</v>
      </c>
      <c r="N26" s="11" t="s">
        <v>11</v>
      </c>
      <c r="O26" s="2" t="s">
        <v>8</v>
      </c>
      <c r="P26" s="2" t="s">
        <v>5</v>
      </c>
      <c r="Q26" s="5"/>
      <c r="R26" s="20"/>
      <c r="S26" s="20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4.25" customHeight="1" thickTop="1">
      <c r="A27" s="6">
        <v>1</v>
      </c>
      <c r="B27" s="7">
        <v>29</v>
      </c>
      <c r="C27" s="7" t="s">
        <v>47</v>
      </c>
      <c r="D27" s="15" t="s">
        <v>133</v>
      </c>
      <c r="E27" s="24" t="s">
        <v>45</v>
      </c>
      <c r="F27" s="24">
        <v>35886</v>
      </c>
      <c r="G27" s="7" t="s">
        <v>48</v>
      </c>
      <c r="H27" s="12" t="s">
        <v>93</v>
      </c>
      <c r="I27" s="15"/>
      <c r="J27" s="12"/>
      <c r="K27" s="8"/>
      <c r="L27" s="55">
        <f aca="true" t="shared" si="3" ref="L27:L34">(Q27*60+R27)/86400</f>
        <v>0.0015152777777777777</v>
      </c>
      <c r="M27" s="31"/>
      <c r="N27" s="61">
        <f>(L27-L$27)*86400</f>
        <v>0</v>
      </c>
      <c r="O27" s="97"/>
      <c r="P27" s="6" t="str">
        <f>IF(L27&lt;=140.1/86400,"КМС",IF(L27&lt;=150.9/86400,"I разр.",IF(L27&lt;=161.7/86400,"II разр.",IF(L27&lt;=175.2/86400,"III разр.",IF(L27&lt;=191.4/86400,"I юн.",IF(L27&lt;=213/86400,"II юн.",IF(L27&lt;=240/86400,"III юн.","")))))))</f>
        <v>КМС</v>
      </c>
      <c r="Q27" s="5">
        <v>2</v>
      </c>
      <c r="R27" s="20">
        <v>10.92</v>
      </c>
      <c r="S27" s="20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4.25" customHeight="1">
      <c r="A28" s="6">
        <v>2</v>
      </c>
      <c r="B28" s="7">
        <v>21</v>
      </c>
      <c r="C28" s="7" t="s">
        <v>44</v>
      </c>
      <c r="D28" s="15" t="s">
        <v>121</v>
      </c>
      <c r="E28" s="7" t="s">
        <v>45</v>
      </c>
      <c r="F28" s="24">
        <v>35615</v>
      </c>
      <c r="G28" s="7" t="s">
        <v>48</v>
      </c>
      <c r="H28" s="12" t="s">
        <v>97</v>
      </c>
      <c r="I28" s="15" t="s">
        <v>122</v>
      </c>
      <c r="J28" s="12"/>
      <c r="K28" s="9"/>
      <c r="L28" s="55">
        <f t="shared" si="3"/>
        <v>0.00159375</v>
      </c>
      <c r="M28" s="31"/>
      <c r="N28" s="28">
        <f aca="true" t="shared" si="4" ref="N28:N34">(L28-L$27)*86400</f>
        <v>6.779999999999997</v>
      </c>
      <c r="O28" s="97"/>
      <c r="P28" s="6" t="str">
        <f aca="true" t="shared" si="5" ref="P28:P33">IF(L28&lt;=140.1/86400,"КМС",IF(L28&lt;=150.9/86400,"I разр.",IF(L28&lt;=161.7/86400,"II разр.",IF(L28&lt;=175.2/86400,"III разр.",IF(L28&lt;=191.4/86400,"I юн.",IF(L28&lt;=213/86400,"II юн.",IF(L28&lt;=240/86400,"III юн.","")))))))</f>
        <v>КМС</v>
      </c>
      <c r="Q28" s="5">
        <v>2</v>
      </c>
      <c r="R28" s="20">
        <v>17.7</v>
      </c>
      <c r="S28" s="20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4.25" customHeight="1">
      <c r="A29" s="6">
        <v>3</v>
      </c>
      <c r="B29" s="7">
        <v>28</v>
      </c>
      <c r="C29" s="7" t="s">
        <v>44</v>
      </c>
      <c r="D29" s="15" t="s">
        <v>128</v>
      </c>
      <c r="E29" s="24" t="s">
        <v>45</v>
      </c>
      <c r="F29" s="24">
        <v>36050</v>
      </c>
      <c r="G29" s="7" t="s">
        <v>48</v>
      </c>
      <c r="H29" s="12" t="s">
        <v>93</v>
      </c>
      <c r="I29" s="15"/>
      <c r="J29" s="12"/>
      <c r="K29" s="9"/>
      <c r="L29" s="55">
        <f t="shared" si="3"/>
        <v>0.0016252314814814816</v>
      </c>
      <c r="M29" s="31"/>
      <c r="N29" s="28">
        <f t="shared" si="4"/>
        <v>9.500000000000018</v>
      </c>
      <c r="O29" s="97"/>
      <c r="P29" s="6" t="str">
        <f t="shared" si="5"/>
        <v>I разр.</v>
      </c>
      <c r="Q29" s="5">
        <v>2</v>
      </c>
      <c r="R29" s="20">
        <v>20.42</v>
      </c>
      <c r="S29" s="20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4.25" customHeight="1">
      <c r="A30" s="6">
        <v>4</v>
      </c>
      <c r="B30" s="7">
        <v>24</v>
      </c>
      <c r="C30" s="7" t="s">
        <v>44</v>
      </c>
      <c r="D30" s="15" t="s">
        <v>50</v>
      </c>
      <c r="E30" s="7" t="s">
        <v>45</v>
      </c>
      <c r="F30" s="24" t="s">
        <v>51</v>
      </c>
      <c r="G30" s="7" t="s">
        <v>46</v>
      </c>
      <c r="H30" s="12" t="s">
        <v>49</v>
      </c>
      <c r="I30" s="15" t="s">
        <v>52</v>
      </c>
      <c r="J30" s="12"/>
      <c r="K30" s="9"/>
      <c r="L30" s="55">
        <f t="shared" si="3"/>
        <v>0.001630671296296296</v>
      </c>
      <c r="M30" s="31"/>
      <c r="N30" s="28">
        <f t="shared" si="4"/>
        <v>9.969999999999986</v>
      </c>
      <c r="O30" s="97"/>
      <c r="P30" s="6" t="str">
        <f t="shared" si="5"/>
        <v>I разр.</v>
      </c>
      <c r="Q30" s="5">
        <v>2</v>
      </c>
      <c r="R30" s="20">
        <v>20.89</v>
      </c>
      <c r="S30" s="20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4.25" customHeight="1">
      <c r="A31" s="6">
        <v>5</v>
      </c>
      <c r="B31" s="7">
        <v>23</v>
      </c>
      <c r="C31" s="7" t="s">
        <v>44</v>
      </c>
      <c r="D31" s="15" t="s">
        <v>65</v>
      </c>
      <c r="E31" s="24" t="s">
        <v>45</v>
      </c>
      <c r="F31" s="24" t="s">
        <v>66</v>
      </c>
      <c r="G31" s="7" t="s">
        <v>48</v>
      </c>
      <c r="H31" s="12" t="s">
        <v>60</v>
      </c>
      <c r="I31" s="15" t="s">
        <v>117</v>
      </c>
      <c r="J31" s="12"/>
      <c r="K31" s="9"/>
      <c r="L31" s="55">
        <f t="shared" si="3"/>
        <v>0.0016349537037037036</v>
      </c>
      <c r="M31" s="31"/>
      <c r="N31" s="28">
        <f t="shared" si="4"/>
        <v>10.339999999999993</v>
      </c>
      <c r="O31" s="97"/>
      <c r="P31" s="6" t="str">
        <f t="shared" si="5"/>
        <v>I разр.</v>
      </c>
      <c r="Q31" s="5">
        <v>2</v>
      </c>
      <c r="R31" s="20">
        <v>21.26</v>
      </c>
      <c r="S31" s="20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4.25" customHeight="1">
      <c r="A32" s="6">
        <v>6</v>
      </c>
      <c r="B32" s="7">
        <v>20</v>
      </c>
      <c r="C32" s="7" t="s">
        <v>47</v>
      </c>
      <c r="D32" s="15" t="s">
        <v>120</v>
      </c>
      <c r="E32" s="24" t="s">
        <v>45</v>
      </c>
      <c r="F32" s="24">
        <v>36178</v>
      </c>
      <c r="G32" s="7" t="s">
        <v>46</v>
      </c>
      <c r="H32" s="12" t="s">
        <v>97</v>
      </c>
      <c r="I32" s="15" t="s">
        <v>98</v>
      </c>
      <c r="J32" s="12"/>
      <c r="K32" s="8"/>
      <c r="L32" s="55">
        <f t="shared" si="3"/>
        <v>0.0017015046296296294</v>
      </c>
      <c r="M32" s="31"/>
      <c r="N32" s="28">
        <f t="shared" si="4"/>
        <v>16.089999999999986</v>
      </c>
      <c r="O32" s="97"/>
      <c r="P32" s="6" t="str">
        <f t="shared" si="5"/>
        <v>I разр.</v>
      </c>
      <c r="Q32" s="5">
        <v>2</v>
      </c>
      <c r="R32" s="20">
        <v>27.01</v>
      </c>
      <c r="S32" s="20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4.25" customHeight="1">
      <c r="A33" s="6">
        <v>7</v>
      </c>
      <c r="B33" s="7">
        <v>19</v>
      </c>
      <c r="C33" s="7" t="s">
        <v>47</v>
      </c>
      <c r="D33" s="15" t="s">
        <v>119</v>
      </c>
      <c r="E33" s="24" t="s">
        <v>45</v>
      </c>
      <c r="F33" s="24">
        <v>36178</v>
      </c>
      <c r="G33" s="7" t="s">
        <v>56</v>
      </c>
      <c r="H33" s="12" t="s">
        <v>97</v>
      </c>
      <c r="I33" s="15" t="s">
        <v>98</v>
      </c>
      <c r="J33" s="12"/>
      <c r="K33" s="8"/>
      <c r="L33" s="55">
        <f t="shared" si="3"/>
        <v>0.0018222222222222223</v>
      </c>
      <c r="M33" s="31"/>
      <c r="N33" s="28">
        <f t="shared" si="4"/>
        <v>26.520000000000007</v>
      </c>
      <c r="O33" s="97"/>
      <c r="P33" s="6" t="str">
        <f t="shared" si="5"/>
        <v>II разр.</v>
      </c>
      <c r="Q33" s="5">
        <v>2</v>
      </c>
      <c r="R33" s="20">
        <v>37.44</v>
      </c>
      <c r="S33" s="20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4.25" customHeight="1" thickBot="1">
      <c r="A34" s="32">
        <v>8</v>
      </c>
      <c r="B34" s="33">
        <v>22</v>
      </c>
      <c r="C34" s="33" t="s">
        <v>47</v>
      </c>
      <c r="D34" s="38" t="s">
        <v>58</v>
      </c>
      <c r="E34" s="62" t="s">
        <v>45</v>
      </c>
      <c r="F34" s="62" t="s">
        <v>59</v>
      </c>
      <c r="G34" s="33" t="s">
        <v>46</v>
      </c>
      <c r="H34" s="39" t="s">
        <v>60</v>
      </c>
      <c r="I34" s="38" t="s">
        <v>117</v>
      </c>
      <c r="J34" s="39"/>
      <c r="K34" s="63"/>
      <c r="L34" s="64">
        <f t="shared" si="3"/>
        <v>0.0018278935185185186</v>
      </c>
      <c r="M34" s="65"/>
      <c r="N34" s="58">
        <f t="shared" si="4"/>
        <v>27.010000000000016</v>
      </c>
      <c r="O34" s="112"/>
      <c r="P34" s="32" t="str">
        <f>IF(L34&lt;=140.1/86400,"КМС",IF(L34&lt;=150.9/86400,"I разр.",IF(L34&lt;=161.7/86400,"II разр.",IF(L34&lt;=175.2/86400,"III разр.",IF(L34&lt;=191.4/86400,"I юн.",IF(L34&lt;=213/86400,"II юн.",IF(L34&lt;=240/86400,"III юн.","")))))))</f>
        <v>II разр.</v>
      </c>
      <c r="Q34" s="5">
        <v>2</v>
      </c>
      <c r="R34" s="20">
        <v>37.93</v>
      </c>
      <c r="S34" s="20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 customHeight="1" thickTop="1">
      <c r="A35" s="6"/>
      <c r="B35" s="7"/>
      <c r="C35" s="7"/>
      <c r="D35" s="15"/>
      <c r="E35" s="24"/>
      <c r="F35" s="24"/>
      <c r="G35" s="7"/>
      <c r="H35" s="12"/>
      <c r="I35" s="15"/>
      <c r="J35" s="12"/>
      <c r="K35" s="8"/>
      <c r="L35" s="55"/>
      <c r="M35" s="31"/>
      <c r="N35" s="28"/>
      <c r="O35" s="97"/>
      <c r="P35" s="6"/>
      <c r="Q35" s="5"/>
      <c r="R35" s="20"/>
      <c r="S35" s="20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2:38" ht="25.5" customHeight="1">
      <c r="B36" s="16"/>
      <c r="C36" s="140" t="s">
        <v>144</v>
      </c>
      <c r="D36" s="140"/>
      <c r="E36" s="140"/>
      <c r="F36" s="140"/>
      <c r="G36" s="140"/>
      <c r="H36" s="140"/>
      <c r="I36" s="140"/>
      <c r="J36" s="140"/>
      <c r="K36" s="16"/>
      <c r="L36" s="19" t="s">
        <v>33</v>
      </c>
      <c r="M36" s="16"/>
      <c r="N36" s="16"/>
      <c r="O36" s="16"/>
      <c r="P36" s="16"/>
      <c r="Q36" s="5"/>
      <c r="R36" s="1" t="s">
        <v>29</v>
      </c>
      <c r="S36" s="1" t="s">
        <v>30</v>
      </c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6.5" customHeight="1" thickBot="1">
      <c r="A37" s="2" t="s">
        <v>4</v>
      </c>
      <c r="B37" s="2" t="s">
        <v>0</v>
      </c>
      <c r="C37" s="10" t="s">
        <v>6</v>
      </c>
      <c r="D37" s="2" t="s">
        <v>2</v>
      </c>
      <c r="E37" s="2" t="s">
        <v>37</v>
      </c>
      <c r="F37" s="2" t="s">
        <v>1</v>
      </c>
      <c r="G37" s="2" t="s">
        <v>1</v>
      </c>
      <c r="H37" s="2" t="s">
        <v>39</v>
      </c>
      <c r="I37" s="2" t="s">
        <v>39</v>
      </c>
      <c r="J37" s="2" t="s">
        <v>7</v>
      </c>
      <c r="K37" s="2"/>
      <c r="L37" s="11" t="s">
        <v>3</v>
      </c>
      <c r="M37" s="11" t="s">
        <v>8</v>
      </c>
      <c r="N37" s="11" t="s">
        <v>11</v>
      </c>
      <c r="O37" s="2" t="s">
        <v>8</v>
      </c>
      <c r="P37" s="2" t="s">
        <v>5</v>
      </c>
      <c r="Q37" s="5"/>
      <c r="R37" s="20"/>
      <c r="S37" s="20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 customHeight="1" thickTop="1">
      <c r="A38" s="6">
        <v>1</v>
      </c>
      <c r="B38" s="7">
        <v>32</v>
      </c>
      <c r="C38" s="7" t="s">
        <v>47</v>
      </c>
      <c r="D38" s="15" t="s">
        <v>130</v>
      </c>
      <c r="E38" s="24" t="s">
        <v>124</v>
      </c>
      <c r="F38" s="24">
        <v>34919</v>
      </c>
      <c r="G38" s="7" t="s">
        <v>48</v>
      </c>
      <c r="H38" s="12" t="s">
        <v>49</v>
      </c>
      <c r="I38" s="15"/>
      <c r="J38" s="12"/>
      <c r="K38" s="8"/>
      <c r="L38" s="55">
        <f>(Q38*60+R38)/86400</f>
        <v>0.0015836805555555554</v>
      </c>
      <c r="M38" s="31"/>
      <c r="N38" s="28">
        <f>(L38-L$38)*86400</f>
        <v>0</v>
      </c>
      <c r="O38" s="97"/>
      <c r="P38" s="6" t="str">
        <f>IF(L38&lt;=140.1/86400,"КМС",IF(L38&lt;=150.9/86400,"I разр.",IF(L38&lt;=161.7/86400,"II разр.",IF(L38&lt;=175.2/86400,"III разр.",IF(L38&lt;=191.4/86400,"I юн.",IF(L38&lt;=213/86400,"II юн.",IF(L38&lt;=240/86400,"III юн.","")))))))</f>
        <v>КМС</v>
      </c>
      <c r="Q38" s="5">
        <v>2</v>
      </c>
      <c r="R38" s="20">
        <v>16.83</v>
      </c>
      <c r="S38" s="20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 customHeight="1" thickBot="1">
      <c r="A39" s="32">
        <v>2</v>
      </c>
      <c r="B39" s="33">
        <v>27</v>
      </c>
      <c r="C39" s="33" t="s">
        <v>44</v>
      </c>
      <c r="D39" s="38" t="s">
        <v>127</v>
      </c>
      <c r="E39" s="62" t="s">
        <v>124</v>
      </c>
      <c r="F39" s="62">
        <v>35141</v>
      </c>
      <c r="G39" s="33" t="s">
        <v>48</v>
      </c>
      <c r="H39" s="39" t="s">
        <v>93</v>
      </c>
      <c r="I39" s="38"/>
      <c r="J39" s="39"/>
      <c r="K39" s="67"/>
      <c r="L39" s="64">
        <f>(Q39*60+R39)/86400</f>
        <v>0.0016168981481481481</v>
      </c>
      <c r="M39" s="65"/>
      <c r="N39" s="58">
        <f>(L39-L$38)*86400</f>
        <v>2.8700000000000108</v>
      </c>
      <c r="O39" s="112"/>
      <c r="P39" s="32" t="s">
        <v>68</v>
      </c>
      <c r="Q39" s="5">
        <v>2</v>
      </c>
      <c r="R39" s="20">
        <v>19.7</v>
      </c>
      <c r="S39" s="20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5" customHeight="1" thickTop="1">
      <c r="A40" s="6"/>
      <c r="B40" s="7"/>
      <c r="C40" s="7"/>
      <c r="D40" s="15"/>
      <c r="E40" s="24"/>
      <c r="F40" s="24"/>
      <c r="G40" s="7"/>
      <c r="H40" s="12"/>
      <c r="I40" s="15"/>
      <c r="J40" s="12"/>
      <c r="K40" s="9"/>
      <c r="L40" s="55"/>
      <c r="M40" s="31"/>
      <c r="N40" s="28"/>
      <c r="O40" s="97"/>
      <c r="P40" s="6"/>
      <c r="Q40" s="5"/>
      <c r="R40" s="20"/>
      <c r="S40" s="20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2:38" ht="25.5" customHeight="1">
      <c r="B41" s="16"/>
      <c r="C41" s="140" t="s">
        <v>145</v>
      </c>
      <c r="D41" s="140"/>
      <c r="E41" s="140"/>
      <c r="F41" s="140"/>
      <c r="G41" s="140"/>
      <c r="H41" s="140"/>
      <c r="I41" s="140"/>
      <c r="J41" s="140"/>
      <c r="K41" s="16"/>
      <c r="L41" s="19" t="s">
        <v>33</v>
      </c>
      <c r="M41" s="16"/>
      <c r="N41" s="16"/>
      <c r="O41" s="16"/>
      <c r="P41" s="16"/>
      <c r="Q41" s="5"/>
      <c r="R41" s="1" t="s">
        <v>29</v>
      </c>
      <c r="S41" s="1" t="s">
        <v>30</v>
      </c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6.5" customHeight="1" thickBot="1">
      <c r="A42" s="2" t="s">
        <v>4</v>
      </c>
      <c r="B42" s="2" t="s">
        <v>0</v>
      </c>
      <c r="C42" s="10" t="s">
        <v>6</v>
      </c>
      <c r="D42" s="2" t="s">
        <v>2</v>
      </c>
      <c r="E42" s="2" t="s">
        <v>37</v>
      </c>
      <c r="F42" s="2" t="s">
        <v>1</v>
      </c>
      <c r="G42" s="2" t="s">
        <v>1</v>
      </c>
      <c r="H42" s="2" t="s">
        <v>39</v>
      </c>
      <c r="I42" s="2" t="s">
        <v>39</v>
      </c>
      <c r="J42" s="2" t="s">
        <v>7</v>
      </c>
      <c r="K42" s="2"/>
      <c r="L42" s="11" t="s">
        <v>3</v>
      </c>
      <c r="M42" s="11" t="s">
        <v>8</v>
      </c>
      <c r="N42" s="11" t="s">
        <v>11</v>
      </c>
      <c r="O42" s="2" t="s">
        <v>8</v>
      </c>
      <c r="P42" s="2" t="s">
        <v>5</v>
      </c>
      <c r="Q42" s="5"/>
      <c r="R42" s="20"/>
      <c r="S42" s="20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4.25" customHeight="1" thickTop="1">
      <c r="A43" s="6">
        <v>1</v>
      </c>
      <c r="B43" s="7">
        <v>34</v>
      </c>
      <c r="C43" s="7" t="s">
        <v>44</v>
      </c>
      <c r="D43" s="15" t="s">
        <v>134</v>
      </c>
      <c r="E43" s="24" t="s">
        <v>23</v>
      </c>
      <c r="F43" s="24">
        <v>34771</v>
      </c>
      <c r="G43" s="7" t="s">
        <v>41</v>
      </c>
      <c r="H43" s="12" t="s">
        <v>93</v>
      </c>
      <c r="I43" s="15"/>
      <c r="J43" s="12"/>
      <c r="K43" s="9"/>
      <c r="L43" s="55">
        <f>(Q43*60+R43)/86400</f>
        <v>0.0014840277777777777</v>
      </c>
      <c r="M43" s="31"/>
      <c r="N43" s="28">
        <f>(L43-L$43)*86400</f>
        <v>0</v>
      </c>
      <c r="O43" s="97"/>
      <c r="P43" s="6" t="str">
        <f>IF(L43&lt;=140.1/86400,"КМС",IF(L43&lt;=150.9/86400,"I разр.",IF(L43&lt;=161.7/86400,"II разр.",IF(L43&lt;=175.2/86400,"III разр.",IF(L43&lt;=191.4/86400,"I юн.",IF(L43&lt;=213/86400,"II юн.",IF(L43&lt;=240/86400,"III юн.","")))))))</f>
        <v>КМС</v>
      </c>
      <c r="Q43" s="5">
        <v>2</v>
      </c>
      <c r="R43" s="20">
        <v>8.22</v>
      </c>
      <c r="S43" s="20"/>
      <c r="V43" s="4"/>
      <c r="W43" s="4"/>
      <c r="X43" s="7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4.25" customHeight="1">
      <c r="A44" s="6">
        <v>2</v>
      </c>
      <c r="B44" s="7">
        <v>33</v>
      </c>
      <c r="C44" s="7" t="s">
        <v>47</v>
      </c>
      <c r="D44" s="15" t="s">
        <v>131</v>
      </c>
      <c r="E44" s="24" t="s">
        <v>23</v>
      </c>
      <c r="F44" s="24">
        <v>34514</v>
      </c>
      <c r="G44" s="7" t="s">
        <v>48</v>
      </c>
      <c r="H44" s="12" t="s">
        <v>93</v>
      </c>
      <c r="I44" s="15"/>
      <c r="J44" s="12"/>
      <c r="K44" s="8"/>
      <c r="L44" s="55">
        <f>(Q44*60+R44)/86400</f>
        <v>0.0015249999999999999</v>
      </c>
      <c r="M44" s="31"/>
      <c r="N44" s="28">
        <f>(L44-L$43)*86400</f>
        <v>3.5399999999999974</v>
      </c>
      <c r="O44" s="97"/>
      <c r="P44" s="6" t="str">
        <f>IF(L44&lt;=140.1/86400,"КМС",IF(L44&lt;=150.9/86400,"I разр.",IF(L44&lt;=161.7/86400,"II разр.",IF(L44&lt;=175.2/86400,"III разр.",IF(L44&lt;=191.4/86400,"I юн.",IF(L44&lt;=213/86400,"II юн.",IF(L44&lt;=240/86400,"III юн.","")))))))</f>
        <v>КМС</v>
      </c>
      <c r="Q44" s="5">
        <v>2</v>
      </c>
      <c r="R44" s="20">
        <v>11.76</v>
      </c>
      <c r="S44" s="20"/>
      <c r="V44" s="4"/>
      <c r="W44" s="4"/>
      <c r="X44" s="7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.5" customHeight="1" thickBot="1">
      <c r="A45" s="32"/>
      <c r="B45" s="33"/>
      <c r="C45" s="33"/>
      <c r="D45" s="38"/>
      <c r="E45" s="62"/>
      <c r="F45" s="33"/>
      <c r="G45" s="33"/>
      <c r="H45" s="39"/>
      <c r="I45" s="33"/>
      <c r="J45" s="39"/>
      <c r="K45" s="63"/>
      <c r="L45" s="64"/>
      <c r="M45" s="65"/>
      <c r="N45" s="58"/>
      <c r="O45" s="58"/>
      <c r="P45" s="32"/>
      <c r="Q45" s="5"/>
      <c r="R45" s="20"/>
      <c r="S45" s="20"/>
      <c r="V45" s="4"/>
      <c r="W45" s="4"/>
      <c r="X45" s="7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5.25" customHeight="1" thickTop="1">
      <c r="A46" s="6"/>
      <c r="B46" s="7"/>
      <c r="C46" s="7"/>
      <c r="D46" s="17"/>
      <c r="E46" s="27"/>
      <c r="F46" s="18"/>
      <c r="G46" s="18"/>
      <c r="H46" s="13"/>
      <c r="I46" s="12"/>
      <c r="J46" s="12"/>
      <c r="K46" s="8"/>
      <c r="L46" s="22"/>
      <c r="M46" s="31"/>
      <c r="N46" s="28"/>
      <c r="O46" s="28"/>
      <c r="P46" s="6"/>
      <c r="Q46" s="5"/>
      <c r="R46" s="20"/>
      <c r="S46" s="20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2:16" ht="14.25" customHeight="1">
      <c r="B47" s="74" t="s">
        <v>255</v>
      </c>
      <c r="C47" s="74"/>
      <c r="D47" s="87"/>
      <c r="E47" s="87"/>
      <c r="F47" s="87"/>
      <c r="G47" s="76"/>
      <c r="H47" s="76" t="s">
        <v>40</v>
      </c>
      <c r="M47" s="74"/>
      <c r="N47" s="74"/>
      <c r="O47" s="74"/>
      <c r="P47" s="78"/>
    </row>
    <row r="48" spans="2:16" ht="14.25" customHeight="1">
      <c r="B48" s="74" t="s">
        <v>257</v>
      </c>
      <c r="C48" s="74"/>
      <c r="D48" s="88"/>
      <c r="E48" s="89"/>
      <c r="F48" s="90"/>
      <c r="G48" s="76"/>
      <c r="H48" s="76" t="s">
        <v>256</v>
      </c>
      <c r="I48" s="13"/>
      <c r="M48" s="74"/>
      <c r="N48" s="74"/>
      <c r="O48" s="74"/>
      <c r="P48" s="78"/>
    </row>
    <row r="49" spans="1:38" ht="14.25" customHeight="1">
      <c r="A49" s="6"/>
      <c r="B49" s="91"/>
      <c r="C49" s="91"/>
      <c r="D49" s="92"/>
      <c r="E49" s="93"/>
      <c r="F49" s="94"/>
      <c r="G49" s="94"/>
      <c r="H49" s="76" t="s">
        <v>139</v>
      </c>
      <c r="I49" s="12"/>
      <c r="J49" s="12"/>
      <c r="K49" s="8"/>
      <c r="M49" s="95"/>
      <c r="N49" s="96"/>
      <c r="O49" s="96"/>
      <c r="P49" s="6"/>
      <c r="Q49" s="5"/>
      <c r="R49" s="20"/>
      <c r="S49" s="20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3" spans="1:32" ht="17.25" customHeight="1">
      <c r="A53" s="150" t="s">
        <v>236</v>
      </c>
      <c r="B53" s="150"/>
      <c r="C53" s="150"/>
      <c r="D53" s="150"/>
      <c r="E53" s="116"/>
      <c r="F53" s="117"/>
      <c r="G53" s="116"/>
      <c r="H53" s="151" t="s">
        <v>237</v>
      </c>
      <c r="I53" s="151"/>
      <c r="J53" s="151"/>
      <c r="K53" s="151"/>
      <c r="L53" s="151"/>
      <c r="M53" s="151"/>
      <c r="N53" s="151"/>
      <c r="O53" s="97"/>
      <c r="P53" s="6"/>
      <c r="Q53" s="3"/>
      <c r="R53" s="20"/>
      <c r="S53" s="20"/>
      <c r="T53" s="4"/>
      <c r="U53" s="4"/>
      <c r="V53" s="4"/>
      <c r="W53" s="4"/>
      <c r="X53" s="7"/>
      <c r="Y53" s="4"/>
      <c r="Z53" s="4"/>
      <c r="AA53" s="4"/>
      <c r="AB53" s="4"/>
      <c r="AC53" s="4"/>
      <c r="AD53" s="4"/>
      <c r="AE53" s="4"/>
      <c r="AF53" s="4"/>
    </row>
  </sheetData>
  <sheetProtection/>
  <mergeCells count="11">
    <mergeCell ref="C6:J6"/>
    <mergeCell ref="A2:P2"/>
    <mergeCell ref="A3:P3"/>
    <mergeCell ref="A4:D4"/>
    <mergeCell ref="J4:P4"/>
    <mergeCell ref="A1:P1"/>
    <mergeCell ref="A53:D53"/>
    <mergeCell ref="H53:N53"/>
    <mergeCell ref="C25:J25"/>
    <mergeCell ref="C36:J36"/>
    <mergeCell ref="C41:J41"/>
  </mergeCells>
  <printOptions/>
  <pageMargins left="0.1968503937007874" right="0.1968503937007874" top="0.1968503937007874" bottom="0.1968503937007874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L21"/>
  <sheetViews>
    <sheetView tabSelected="1" view="pageBreakPreview" zoomScale="160" zoomScaleNormal="130" zoomScaleSheetLayoutView="160" zoomScalePageLayoutView="0" workbookViewId="0" topLeftCell="A1">
      <selection activeCell="A4" sqref="A4:D4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6.140625" style="1" customWidth="1"/>
    <col min="4" max="4" width="24.7109375" style="1" customWidth="1"/>
    <col min="5" max="5" width="8.00390625" style="1" customWidth="1"/>
    <col min="6" max="6" width="9.8515625" style="1" hidden="1" customWidth="1"/>
    <col min="7" max="7" width="8.8515625" style="1" customWidth="1"/>
    <col min="8" max="8" width="21.00390625" style="1" customWidth="1"/>
    <col min="9" max="9" width="23.57421875" style="1" hidden="1" customWidth="1"/>
    <col min="10" max="10" width="15.28125" style="1" hidden="1" customWidth="1"/>
    <col min="11" max="11" width="0.71875" style="1" hidden="1" customWidth="1"/>
    <col min="12" max="12" width="8.421875" style="1" customWidth="1"/>
    <col min="13" max="13" width="7.28125" style="1" hidden="1" customWidth="1"/>
    <col min="14" max="14" width="6.421875" style="1" customWidth="1"/>
    <col min="15" max="15" width="5.8515625" style="1" hidden="1" customWidth="1"/>
    <col min="16" max="16" width="7.42187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0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24.7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33.75" customHeight="1">
      <c r="A3" s="153" t="str">
        <f>N_sor2</f>
        <v>"КОЛОМЕНСКИЙ ЛЕД"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37.5" customHeight="1" thickBot="1">
      <c r="A4" s="144" t="s">
        <v>20</v>
      </c>
      <c r="B4" s="144"/>
      <c r="C4" s="144"/>
      <c r="D4" s="144"/>
      <c r="E4" s="110"/>
      <c r="F4" s="110"/>
      <c r="G4" s="110"/>
      <c r="H4" s="110"/>
      <c r="I4" s="110"/>
      <c r="J4" s="145" t="str">
        <f>D_d2</f>
        <v>29 марта 2015 г.</v>
      </c>
      <c r="K4" s="146"/>
      <c r="L4" s="146"/>
      <c r="M4" s="146"/>
      <c r="N4" s="146"/>
      <c r="O4" s="146"/>
      <c r="P4" s="146"/>
    </row>
    <row r="5" spans="1:16" ht="30" customHeight="1" thickTop="1">
      <c r="A5" s="98"/>
      <c r="B5" s="98"/>
      <c r="C5" s="98"/>
      <c r="D5" s="98"/>
      <c r="E5" s="83"/>
      <c r="F5" s="83"/>
      <c r="G5" s="83"/>
      <c r="H5" s="83"/>
      <c r="I5" s="83"/>
      <c r="J5" s="99"/>
      <c r="K5" s="100"/>
      <c r="L5" s="100"/>
      <c r="M5" s="100"/>
      <c r="N5" s="100"/>
      <c r="O5" s="100"/>
      <c r="P5" s="100"/>
    </row>
    <row r="6" spans="2:32" ht="30.75" customHeight="1">
      <c r="B6" s="16"/>
      <c r="C6" s="140" t="s">
        <v>287</v>
      </c>
      <c r="D6" s="140"/>
      <c r="E6" s="140"/>
      <c r="F6" s="140"/>
      <c r="G6" s="140"/>
      <c r="H6" s="140"/>
      <c r="I6" s="140"/>
      <c r="J6" s="140"/>
      <c r="K6" s="16"/>
      <c r="L6" s="140" t="str">
        <f>const!C11</f>
        <v>5000 метров</v>
      </c>
      <c r="M6" s="140"/>
      <c r="N6" s="140"/>
      <c r="O6" s="104"/>
      <c r="P6" s="16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273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3"/>
      <c r="R7" s="20"/>
      <c r="S7" s="20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.75" customHeight="1" thickTop="1">
      <c r="A8" s="6">
        <v>1</v>
      </c>
      <c r="B8" s="7">
        <v>75</v>
      </c>
      <c r="C8" s="7" t="s">
        <v>44</v>
      </c>
      <c r="D8" s="17" t="s">
        <v>77</v>
      </c>
      <c r="E8" s="18" t="s">
        <v>45</v>
      </c>
      <c r="F8" s="27" t="s">
        <v>74</v>
      </c>
      <c r="G8" s="18" t="s">
        <v>48</v>
      </c>
      <c r="H8" s="13" t="s">
        <v>49</v>
      </c>
      <c r="I8" s="13" t="s">
        <v>75</v>
      </c>
      <c r="J8" s="13"/>
      <c r="K8" s="12"/>
      <c r="L8" s="52">
        <f>(Q8*60+R8)/86400</f>
        <v>0.005497569444444445</v>
      </c>
      <c r="M8" s="51"/>
      <c r="N8" s="53">
        <f>(L8-L$8)*86400</f>
        <v>0</v>
      </c>
      <c r="O8" s="97"/>
      <c r="P8" s="6" t="s">
        <v>68</v>
      </c>
      <c r="Q8" s="3">
        <v>7</v>
      </c>
      <c r="R8" s="20">
        <v>54.99</v>
      </c>
      <c r="S8" s="20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.75" customHeight="1">
      <c r="A9" s="6"/>
      <c r="B9" s="7">
        <v>79</v>
      </c>
      <c r="C9" s="7" t="s">
        <v>47</v>
      </c>
      <c r="D9" s="17" t="s">
        <v>194</v>
      </c>
      <c r="E9" s="27" t="s">
        <v>45</v>
      </c>
      <c r="F9" s="27">
        <v>36207</v>
      </c>
      <c r="G9" s="18" t="s">
        <v>48</v>
      </c>
      <c r="H9" s="13" t="s">
        <v>125</v>
      </c>
      <c r="I9" s="13" t="s">
        <v>126</v>
      </c>
      <c r="J9" s="13"/>
      <c r="K9" s="59"/>
      <c r="L9" s="55" t="s">
        <v>78</v>
      </c>
      <c r="M9" s="31"/>
      <c r="N9" s="28"/>
      <c r="O9" s="97"/>
      <c r="P9" s="6"/>
      <c r="Q9" s="3"/>
      <c r="R9" s="20"/>
      <c r="S9" s="20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.75" customHeight="1">
      <c r="A10" s="6"/>
      <c r="B10" s="7">
        <v>78</v>
      </c>
      <c r="C10" s="7" t="s">
        <v>44</v>
      </c>
      <c r="D10" s="17" t="s">
        <v>263</v>
      </c>
      <c r="E10" s="27" t="s">
        <v>45</v>
      </c>
      <c r="F10" s="27">
        <v>36186</v>
      </c>
      <c r="G10" s="18" t="s">
        <v>48</v>
      </c>
      <c r="H10" s="13" t="s">
        <v>147</v>
      </c>
      <c r="I10" s="13" t="s">
        <v>148</v>
      </c>
      <c r="J10" s="13"/>
      <c r="K10" s="12"/>
      <c r="L10" s="55" t="s">
        <v>82</v>
      </c>
      <c r="M10" s="31"/>
      <c r="N10" s="28"/>
      <c r="O10" s="97"/>
      <c r="P10" s="6"/>
      <c r="Q10" s="3"/>
      <c r="R10" s="20"/>
      <c r="S10" s="20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21.75" customHeight="1" thickBot="1">
      <c r="A11" s="32"/>
      <c r="B11" s="33">
        <v>77</v>
      </c>
      <c r="C11" s="33" t="s">
        <v>47</v>
      </c>
      <c r="D11" s="34" t="s">
        <v>268</v>
      </c>
      <c r="E11" s="35" t="s">
        <v>45</v>
      </c>
      <c r="F11" s="35" t="s">
        <v>269</v>
      </c>
      <c r="G11" s="36" t="s">
        <v>48</v>
      </c>
      <c r="H11" s="37" t="s">
        <v>54</v>
      </c>
      <c r="I11" s="37" t="s">
        <v>62</v>
      </c>
      <c r="J11" s="37"/>
      <c r="K11" s="69"/>
      <c r="L11" s="64" t="s">
        <v>81</v>
      </c>
      <c r="M11" s="65"/>
      <c r="N11" s="58"/>
      <c r="O11" s="112"/>
      <c r="P11" s="32"/>
      <c r="Q11" s="3"/>
      <c r="R11" s="20"/>
      <c r="S11" s="20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.75" customHeight="1" thickTop="1">
      <c r="A12" s="6"/>
      <c r="B12" s="7">
        <v>103</v>
      </c>
      <c r="C12" s="7" t="s">
        <v>44</v>
      </c>
      <c r="D12" s="17" t="s">
        <v>218</v>
      </c>
      <c r="E12" s="27" t="s">
        <v>22</v>
      </c>
      <c r="F12" s="27">
        <v>34118</v>
      </c>
      <c r="G12" s="18"/>
      <c r="H12" s="13" t="s">
        <v>219</v>
      </c>
      <c r="I12" s="13"/>
      <c r="J12" s="13"/>
      <c r="K12" s="12"/>
      <c r="L12" s="55" t="s">
        <v>82</v>
      </c>
      <c r="M12" s="31"/>
      <c r="N12" s="28"/>
      <c r="O12" s="97"/>
      <c r="P12" s="6"/>
      <c r="Q12" s="3"/>
      <c r="R12" s="20"/>
      <c r="S12" s="20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9.75" customHeight="1" thickBot="1">
      <c r="A13" s="32"/>
      <c r="B13" s="33"/>
      <c r="C13" s="33"/>
      <c r="D13" s="34"/>
      <c r="E13" s="35"/>
      <c r="F13" s="36"/>
      <c r="G13" s="36"/>
      <c r="H13" s="37"/>
      <c r="I13" s="37"/>
      <c r="J13" s="37"/>
      <c r="K13" s="69"/>
      <c r="L13" s="68"/>
      <c r="M13" s="40"/>
      <c r="N13" s="58"/>
      <c r="O13" s="58"/>
      <c r="P13" s="32"/>
      <c r="Q13" s="3"/>
      <c r="R13" s="20"/>
      <c r="S13" s="20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ht="13.5" thickTop="1"/>
    <row r="15" spans="2:16" ht="16.5" customHeight="1">
      <c r="B15" s="74" t="s">
        <v>285</v>
      </c>
      <c r="D15" s="75"/>
      <c r="E15" s="75"/>
      <c r="F15" s="75"/>
      <c r="G15" s="76"/>
      <c r="H15" s="76"/>
      <c r="L15" s="76" t="s">
        <v>80</v>
      </c>
      <c r="P15" s="78"/>
    </row>
    <row r="16" spans="2:16" ht="16.5" customHeight="1">
      <c r="B16" s="74" t="s">
        <v>286</v>
      </c>
      <c r="D16" s="79"/>
      <c r="E16" s="80"/>
      <c r="F16" s="81"/>
      <c r="G16" s="76"/>
      <c r="H16" s="76"/>
      <c r="I16" s="13"/>
      <c r="L16" s="76" t="s">
        <v>69</v>
      </c>
      <c r="P16" s="78"/>
    </row>
    <row r="17" spans="1:38" ht="16.5" customHeight="1">
      <c r="A17" s="6"/>
      <c r="B17" s="7"/>
      <c r="C17" s="7"/>
      <c r="D17" s="17"/>
      <c r="E17" s="27"/>
      <c r="F17" s="18"/>
      <c r="G17" s="18"/>
      <c r="H17" s="13"/>
      <c r="I17" s="12"/>
      <c r="J17" s="12"/>
      <c r="K17" s="8"/>
      <c r="L17" s="76" t="s">
        <v>84</v>
      </c>
      <c r="M17" s="31"/>
      <c r="N17" s="28"/>
      <c r="O17" s="28"/>
      <c r="P17" s="6"/>
      <c r="Q17" s="5"/>
      <c r="R17" s="20"/>
      <c r="S17" s="20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ht="48.75" customHeight="1"/>
    <row r="21" spans="1:32" ht="17.25" customHeight="1">
      <c r="A21" s="150" t="s">
        <v>236</v>
      </c>
      <c r="B21" s="150"/>
      <c r="C21" s="150"/>
      <c r="D21" s="150"/>
      <c r="E21" s="116"/>
      <c r="F21" s="117"/>
      <c r="G21" s="116"/>
      <c r="H21" s="151" t="s">
        <v>237</v>
      </c>
      <c r="I21" s="151"/>
      <c r="J21" s="151"/>
      <c r="K21" s="151"/>
      <c r="L21" s="151"/>
      <c r="M21" s="151"/>
      <c r="N21" s="151"/>
      <c r="O21" s="97"/>
      <c r="P21" s="6"/>
      <c r="Q21" s="3"/>
      <c r="R21" s="20"/>
      <c r="S21" s="20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</sheetData>
  <sheetProtection/>
  <mergeCells count="9">
    <mergeCell ref="A21:D21"/>
    <mergeCell ref="H21:N21"/>
    <mergeCell ref="A1:P1"/>
    <mergeCell ref="C6:J6"/>
    <mergeCell ref="A2:P2"/>
    <mergeCell ref="A3:P3"/>
    <mergeCell ref="A4:D4"/>
    <mergeCell ref="J4:P4"/>
    <mergeCell ref="L6:N6"/>
  </mergeCells>
  <printOptions/>
  <pageMargins left="0.1968503937007874" right="0.1968503937007874" top="0.3937007874015748" bottom="0.3937007874015748" header="0.5118110236220472" footer="0.3937007874015748"/>
  <pageSetup horizontalDpi="600" verticalDpi="600" orientation="portrait" paperSize="9" r:id="rId2"/>
  <colBreaks count="1" manualBreakCount="1">
    <brk id="16" max="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AM23"/>
  <sheetViews>
    <sheetView view="pageBreakPreview" zoomScale="175" zoomScaleSheetLayoutView="175" zoomScalePageLayoutView="0" workbookViewId="0" topLeftCell="A1">
      <selection activeCell="E21" sqref="E21"/>
    </sheetView>
  </sheetViews>
  <sheetFormatPr defaultColWidth="9.140625" defaultRowHeight="12.75"/>
  <cols>
    <col min="1" max="2" width="5.57421875" style="1" customWidth="1"/>
    <col min="3" max="3" width="5.140625" style="1" customWidth="1"/>
    <col min="4" max="4" width="24.140625" style="1" customWidth="1"/>
    <col min="5" max="5" width="9.140625" style="1" customWidth="1"/>
    <col min="6" max="6" width="8.7109375" style="1" hidden="1" customWidth="1"/>
    <col min="7" max="7" width="8.421875" style="1" customWidth="1"/>
    <col min="8" max="8" width="21.57421875" style="1" customWidth="1"/>
    <col min="9" max="9" width="26.00390625" style="1" hidden="1" customWidth="1"/>
    <col min="10" max="10" width="27.00390625" style="1" hidden="1" customWidth="1"/>
    <col min="11" max="11" width="6.421875" style="1" hidden="1" customWidth="1"/>
    <col min="12" max="12" width="8.28125" style="1" customWidth="1"/>
    <col min="13" max="13" width="7.28125" style="1" hidden="1" customWidth="1"/>
    <col min="14" max="14" width="3.28125" style="1" hidden="1" customWidth="1"/>
    <col min="15" max="15" width="6.28125" style="1" customWidth="1"/>
    <col min="16" max="16" width="6.140625" style="1" hidden="1" customWidth="1"/>
    <col min="17" max="17" width="7.8515625" style="1" customWidth="1"/>
    <col min="18" max="18" width="4.140625" style="1" customWidth="1"/>
    <col min="19" max="19" width="7.28125" style="1" customWidth="1"/>
    <col min="20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spans="1:17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41.2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35.25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34.5" customHeight="1" thickBot="1">
      <c r="A4" s="147" t="s">
        <v>20</v>
      </c>
      <c r="B4" s="147"/>
      <c r="C4" s="147"/>
      <c r="D4" s="147"/>
      <c r="E4" s="114"/>
      <c r="F4" s="114"/>
      <c r="G4" s="114"/>
      <c r="H4" s="114"/>
      <c r="I4" s="114"/>
      <c r="J4" s="148" t="str">
        <f>D_d2</f>
        <v>29 марта 2015 г.</v>
      </c>
      <c r="K4" s="149"/>
      <c r="L4" s="149"/>
      <c r="M4" s="149"/>
      <c r="N4" s="149"/>
      <c r="O4" s="149"/>
      <c r="P4" s="149"/>
      <c r="Q4" s="149"/>
    </row>
    <row r="5" spans="2:39" ht="24" customHeight="1" thickTop="1">
      <c r="B5" s="16"/>
      <c r="C5" s="152" t="s">
        <v>239</v>
      </c>
      <c r="D5" s="152"/>
      <c r="E5" s="152"/>
      <c r="F5" s="152"/>
      <c r="G5" s="152"/>
      <c r="H5" s="152"/>
      <c r="I5" s="152"/>
      <c r="J5" s="152"/>
      <c r="K5" s="16"/>
      <c r="L5" s="19" t="str">
        <f>const!C10</f>
        <v>1500 метров</v>
      </c>
      <c r="M5" s="16"/>
      <c r="N5" s="16"/>
      <c r="O5" s="16"/>
      <c r="P5" s="16"/>
      <c r="Q5" s="16"/>
      <c r="R5" s="3"/>
      <c r="S5" s="4" t="s">
        <v>31</v>
      </c>
      <c r="T5" s="4" t="s">
        <v>32</v>
      </c>
      <c r="W5" s="4"/>
      <c r="X5" s="4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37</v>
      </c>
      <c r="F6" s="2"/>
      <c r="G6" s="2" t="s">
        <v>1</v>
      </c>
      <c r="H6" s="2" t="s">
        <v>39</v>
      </c>
      <c r="I6" s="2" t="s">
        <v>39</v>
      </c>
      <c r="J6" s="2" t="s">
        <v>7</v>
      </c>
      <c r="K6" s="2"/>
      <c r="L6" s="11" t="s">
        <v>3</v>
      </c>
      <c r="M6" s="11" t="s">
        <v>8</v>
      </c>
      <c r="N6" s="11"/>
      <c r="O6" s="11" t="s">
        <v>11</v>
      </c>
      <c r="P6" s="2" t="s">
        <v>8</v>
      </c>
      <c r="Q6" s="2" t="s">
        <v>5</v>
      </c>
      <c r="R6" s="3"/>
      <c r="S6" s="20"/>
      <c r="T6" s="20"/>
      <c r="W6" s="4"/>
      <c r="X6" s="4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 thickTop="1">
      <c r="A7" s="6">
        <v>1</v>
      </c>
      <c r="B7" s="7">
        <v>79</v>
      </c>
      <c r="C7" s="7" t="s">
        <v>47</v>
      </c>
      <c r="D7" s="17" t="s">
        <v>194</v>
      </c>
      <c r="E7" s="27" t="s">
        <v>45</v>
      </c>
      <c r="F7" s="27">
        <v>36207</v>
      </c>
      <c r="G7" s="18" t="s">
        <v>48</v>
      </c>
      <c r="H7" s="13" t="s">
        <v>125</v>
      </c>
      <c r="I7" s="13" t="s">
        <v>126</v>
      </c>
      <c r="J7" s="13"/>
      <c r="K7" s="59"/>
      <c r="L7" s="52">
        <f>(R7*60+S7)/86400</f>
        <v>0.0014973379629629631</v>
      </c>
      <c r="M7" s="60"/>
      <c r="N7" s="31"/>
      <c r="O7" s="53">
        <f>(L7-L$7)*86400</f>
        <v>0</v>
      </c>
      <c r="P7" s="97"/>
      <c r="Q7" s="54" t="s">
        <v>68</v>
      </c>
      <c r="R7" s="3">
        <v>2</v>
      </c>
      <c r="S7" s="20">
        <v>9.37</v>
      </c>
      <c r="T7" s="20"/>
      <c r="W7" s="4"/>
      <c r="X7" s="4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.75" customHeight="1" thickBot="1">
      <c r="A8" s="32">
        <v>2</v>
      </c>
      <c r="B8" s="33">
        <v>78</v>
      </c>
      <c r="C8" s="33" t="s">
        <v>44</v>
      </c>
      <c r="D8" s="34" t="s">
        <v>263</v>
      </c>
      <c r="E8" s="35" t="s">
        <v>45</v>
      </c>
      <c r="F8" s="35">
        <v>36186</v>
      </c>
      <c r="G8" s="36" t="s">
        <v>48</v>
      </c>
      <c r="H8" s="37" t="s">
        <v>147</v>
      </c>
      <c r="I8" s="37" t="s">
        <v>148</v>
      </c>
      <c r="J8" s="37"/>
      <c r="K8" s="39"/>
      <c r="L8" s="64">
        <f>(R8*60+S8)/86400</f>
        <v>0.001542476851851852</v>
      </c>
      <c r="M8" s="65"/>
      <c r="N8" s="65"/>
      <c r="O8" s="58">
        <f>(L8-L$7)*86400</f>
        <v>3.899999999999995</v>
      </c>
      <c r="P8" s="112"/>
      <c r="Q8" s="32" t="s">
        <v>68</v>
      </c>
      <c r="R8" s="3">
        <v>2</v>
      </c>
      <c r="S8" s="20">
        <v>13.27</v>
      </c>
      <c r="T8" s="20"/>
      <c r="W8" s="4"/>
      <c r="X8" s="4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.75" customHeight="1" thickTop="1">
      <c r="A9" s="6"/>
      <c r="B9" s="7"/>
      <c r="C9" s="7"/>
      <c r="D9" s="17"/>
      <c r="E9" s="27"/>
      <c r="F9" s="27"/>
      <c r="G9" s="18"/>
      <c r="H9" s="13"/>
      <c r="I9" s="13"/>
      <c r="J9" s="13"/>
      <c r="K9" s="12"/>
      <c r="L9" s="55"/>
      <c r="M9" s="31"/>
      <c r="N9" s="31"/>
      <c r="O9" s="28"/>
      <c r="P9" s="97"/>
      <c r="Q9" s="6"/>
      <c r="R9" s="3"/>
      <c r="S9" s="20"/>
      <c r="T9" s="20"/>
      <c r="W9" s="4"/>
      <c r="X9" s="4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24" customHeight="1">
      <c r="B10" s="16"/>
      <c r="C10" s="152" t="s">
        <v>250</v>
      </c>
      <c r="D10" s="152"/>
      <c r="E10" s="152"/>
      <c r="F10" s="152"/>
      <c r="G10" s="152"/>
      <c r="H10" s="152"/>
      <c r="I10" s="152"/>
      <c r="J10" s="152"/>
      <c r="K10" s="16"/>
      <c r="L10" s="19" t="s">
        <v>33</v>
      </c>
      <c r="M10" s="16"/>
      <c r="N10" s="16"/>
      <c r="O10" s="16"/>
      <c r="P10" s="16"/>
      <c r="Q10" s="16"/>
      <c r="R10" s="3"/>
      <c r="S10" s="4" t="s">
        <v>31</v>
      </c>
      <c r="T10" s="4" t="s">
        <v>32</v>
      </c>
      <c r="W10" s="4"/>
      <c r="X10" s="4"/>
      <c r="Y10" s="7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6.5" customHeight="1" thickBot="1">
      <c r="A11" s="2" t="s">
        <v>4</v>
      </c>
      <c r="B11" s="2" t="s">
        <v>0</v>
      </c>
      <c r="C11" s="10" t="s">
        <v>6</v>
      </c>
      <c r="D11" s="2" t="s">
        <v>2</v>
      </c>
      <c r="E11" s="2" t="s">
        <v>37</v>
      </c>
      <c r="F11" s="2"/>
      <c r="G11" s="2" t="s">
        <v>1</v>
      </c>
      <c r="H11" s="2" t="s">
        <v>39</v>
      </c>
      <c r="I11" s="2" t="s">
        <v>39</v>
      </c>
      <c r="J11" s="2" t="s">
        <v>7</v>
      </c>
      <c r="K11" s="2"/>
      <c r="L11" s="11" t="s">
        <v>3</v>
      </c>
      <c r="M11" s="11" t="s">
        <v>8</v>
      </c>
      <c r="N11" s="11"/>
      <c r="O11" s="11" t="s">
        <v>11</v>
      </c>
      <c r="P11" s="2" t="s">
        <v>8</v>
      </c>
      <c r="Q11" s="2" t="s">
        <v>5</v>
      </c>
      <c r="R11" s="3"/>
      <c r="S11" s="20"/>
      <c r="T11" s="20"/>
      <c r="W11" s="4"/>
      <c r="X11" s="4"/>
      <c r="Y11" s="7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5.75" customHeight="1" thickTop="1">
      <c r="A12" s="6">
        <v>1</v>
      </c>
      <c r="B12" s="7">
        <v>103</v>
      </c>
      <c r="C12" s="7" t="s">
        <v>44</v>
      </c>
      <c r="D12" s="17" t="s">
        <v>218</v>
      </c>
      <c r="E12" s="18" t="s">
        <v>22</v>
      </c>
      <c r="F12" s="27">
        <v>34118</v>
      </c>
      <c r="G12" s="18"/>
      <c r="H12" s="13" t="s">
        <v>219</v>
      </c>
      <c r="I12" s="13"/>
      <c r="J12" s="13"/>
      <c r="K12" s="12"/>
      <c r="L12" s="55">
        <f>(R12*60+S12)/86400</f>
        <v>0.0014288194444444446</v>
      </c>
      <c r="M12" s="31"/>
      <c r="N12" s="31"/>
      <c r="O12" s="28">
        <f>(L12-L$12)*86400</f>
        <v>0</v>
      </c>
      <c r="P12" s="97"/>
      <c r="Q12" s="6" t="s">
        <v>48</v>
      </c>
      <c r="R12" s="3">
        <v>2</v>
      </c>
      <c r="S12" s="20">
        <v>3.45</v>
      </c>
      <c r="T12" s="20"/>
      <c r="W12" s="4"/>
      <c r="X12" s="4"/>
      <c r="Y12" s="7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6" customHeight="1" thickBot="1">
      <c r="A13" s="32"/>
      <c r="B13" s="33"/>
      <c r="C13" s="33"/>
      <c r="D13" s="38"/>
      <c r="E13" s="62"/>
      <c r="F13" s="33"/>
      <c r="G13" s="33"/>
      <c r="H13" s="39"/>
      <c r="I13" s="39"/>
      <c r="J13" s="39"/>
      <c r="K13" s="67"/>
      <c r="L13" s="64"/>
      <c r="M13" s="65"/>
      <c r="N13" s="65"/>
      <c r="O13" s="58"/>
      <c r="P13" s="58"/>
      <c r="Q13" s="32"/>
      <c r="R13" s="3"/>
      <c r="S13" s="20"/>
      <c r="T13" s="20"/>
      <c r="W13" s="4"/>
      <c r="X13" s="4"/>
      <c r="Y13" s="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ht="15" customHeight="1" thickTop="1"/>
    <row r="15" spans="2:17" ht="15" customHeight="1">
      <c r="B15" s="74" t="s">
        <v>234</v>
      </c>
      <c r="C15" s="74"/>
      <c r="D15" s="87"/>
      <c r="E15" s="87"/>
      <c r="F15" s="87"/>
      <c r="G15" s="76"/>
      <c r="H15" s="76" t="s">
        <v>80</v>
      </c>
      <c r="M15" s="74"/>
      <c r="N15" s="74"/>
      <c r="O15" s="74"/>
      <c r="P15" s="74"/>
      <c r="Q15" s="78"/>
    </row>
    <row r="16" spans="2:17" ht="15" customHeight="1">
      <c r="B16" s="74" t="s">
        <v>275</v>
      </c>
      <c r="C16" s="74"/>
      <c r="D16" s="88"/>
      <c r="E16" s="89"/>
      <c r="F16" s="90"/>
      <c r="G16" s="76"/>
      <c r="H16" s="76" t="s">
        <v>256</v>
      </c>
      <c r="I16" s="13"/>
      <c r="M16" s="74"/>
      <c r="N16" s="74"/>
      <c r="O16" s="74"/>
      <c r="P16" s="74"/>
      <c r="Q16" s="78"/>
    </row>
    <row r="17" spans="1:39" ht="16.5" customHeight="1">
      <c r="A17" s="6"/>
      <c r="B17" s="91"/>
      <c r="C17" s="91"/>
      <c r="D17" s="92"/>
      <c r="E17" s="93"/>
      <c r="F17" s="94"/>
      <c r="G17" s="94"/>
      <c r="H17" s="76" t="s">
        <v>43</v>
      </c>
      <c r="I17" s="12"/>
      <c r="J17" s="12"/>
      <c r="K17" s="8"/>
      <c r="M17" s="95"/>
      <c r="N17" s="95"/>
      <c r="O17" s="96"/>
      <c r="P17" s="96"/>
      <c r="Q17" s="6"/>
      <c r="R17" s="5"/>
      <c r="S17" s="20"/>
      <c r="T17" s="20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9" ht="18" customHeight="1"/>
    <row r="20" ht="18" customHeight="1"/>
    <row r="23" spans="1:32" ht="17.25" customHeight="1">
      <c r="A23" s="150" t="s">
        <v>236</v>
      </c>
      <c r="B23" s="150"/>
      <c r="C23" s="150"/>
      <c r="D23" s="150"/>
      <c r="E23" s="116"/>
      <c r="F23" s="117"/>
      <c r="G23" s="116"/>
      <c r="H23" s="151" t="s">
        <v>237</v>
      </c>
      <c r="I23" s="151"/>
      <c r="J23" s="151"/>
      <c r="K23" s="151"/>
      <c r="L23" s="151"/>
      <c r="M23" s="151"/>
      <c r="N23" s="151"/>
      <c r="O23" s="97"/>
      <c r="P23" s="6"/>
      <c r="Q23" s="3"/>
      <c r="R23" s="20"/>
      <c r="S23" s="20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</sheetData>
  <sheetProtection/>
  <mergeCells count="9">
    <mergeCell ref="A23:D23"/>
    <mergeCell ref="H23:N23"/>
    <mergeCell ref="A1:Q1"/>
    <mergeCell ref="A2:Q2"/>
    <mergeCell ref="A3:Q3"/>
    <mergeCell ref="A4:D4"/>
    <mergeCell ref="J4:Q4"/>
    <mergeCell ref="C5:J5"/>
    <mergeCell ref="C10:J10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AL95"/>
  <sheetViews>
    <sheetView view="pageBreakPreview" zoomScale="160" zoomScaleNormal="130" zoomScaleSheetLayoutView="160" zoomScalePageLayoutView="0" workbookViewId="0" topLeftCell="A52">
      <selection activeCell="H99" sqref="H99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6.140625" style="1" customWidth="1"/>
    <col min="4" max="4" width="25.57421875" style="1" customWidth="1"/>
    <col min="5" max="5" width="6.7109375" style="1" customWidth="1"/>
    <col min="6" max="6" width="9.8515625" style="1" hidden="1" customWidth="1"/>
    <col min="7" max="7" width="8.00390625" style="1" customWidth="1"/>
    <col min="8" max="8" width="21.8515625" style="1" customWidth="1"/>
    <col min="9" max="9" width="23.57421875" style="1" hidden="1" customWidth="1"/>
    <col min="10" max="10" width="15.28125" style="1" hidden="1" customWidth="1"/>
    <col min="11" max="11" width="0.71875" style="1" hidden="1" customWidth="1"/>
    <col min="12" max="12" width="8.00390625" style="1" customWidth="1"/>
    <col min="13" max="13" width="7.28125" style="1" hidden="1" customWidth="1"/>
    <col min="14" max="14" width="7.28125" style="1" customWidth="1"/>
    <col min="15" max="15" width="5.8515625" style="1" hidden="1" customWidth="1"/>
    <col min="16" max="16" width="7.42187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17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7.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33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7.5" customHeight="1" thickBot="1">
      <c r="A4" s="147" t="s">
        <v>20</v>
      </c>
      <c r="B4" s="147"/>
      <c r="C4" s="147"/>
      <c r="D4" s="147"/>
      <c r="E4" s="114"/>
      <c r="F4" s="114"/>
      <c r="G4" s="114"/>
      <c r="H4" s="114"/>
      <c r="I4" s="114"/>
      <c r="J4" s="148" t="str">
        <f>D_d2</f>
        <v>29 марта 2015 г.</v>
      </c>
      <c r="K4" s="149"/>
      <c r="L4" s="149"/>
      <c r="M4" s="149"/>
      <c r="N4" s="149"/>
      <c r="O4" s="149"/>
      <c r="P4" s="149"/>
    </row>
    <row r="5" spans="1:16" ht="30" customHeight="1" thickTop="1">
      <c r="A5" s="98"/>
      <c r="B5" s="98"/>
      <c r="C5" s="98"/>
      <c r="D5" s="98"/>
      <c r="E5" s="83"/>
      <c r="F5" s="83"/>
      <c r="G5" s="83"/>
      <c r="H5" s="83"/>
      <c r="I5" s="83"/>
      <c r="J5" s="99"/>
      <c r="K5" s="100"/>
      <c r="L5" s="100"/>
      <c r="M5" s="100"/>
      <c r="N5" s="100"/>
      <c r="O5" s="100"/>
      <c r="P5" s="100"/>
    </row>
    <row r="6" spans="2:32" ht="30.75" customHeight="1">
      <c r="B6" s="16"/>
      <c r="C6" s="140" t="s">
        <v>238</v>
      </c>
      <c r="D6" s="140"/>
      <c r="E6" s="140"/>
      <c r="F6" s="140"/>
      <c r="G6" s="140"/>
      <c r="H6" s="140"/>
      <c r="I6" s="140"/>
      <c r="J6" s="140"/>
      <c r="K6" s="16"/>
      <c r="L6" s="140" t="s">
        <v>38</v>
      </c>
      <c r="M6" s="140"/>
      <c r="N6" s="140"/>
      <c r="O6" s="104"/>
      <c r="P6" s="16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273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3"/>
      <c r="R7" s="20"/>
      <c r="S7" s="20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.75" customHeight="1" thickTop="1">
      <c r="A8" s="6">
        <v>1</v>
      </c>
      <c r="B8" s="7">
        <v>52</v>
      </c>
      <c r="C8" s="7" t="s">
        <v>47</v>
      </c>
      <c r="D8" s="17" t="s">
        <v>187</v>
      </c>
      <c r="E8" s="27" t="s">
        <v>100</v>
      </c>
      <c r="F8" s="27">
        <v>36354</v>
      </c>
      <c r="G8" s="18" t="s">
        <v>48</v>
      </c>
      <c r="H8" s="13" t="s">
        <v>97</v>
      </c>
      <c r="I8" s="13" t="s">
        <v>162</v>
      </c>
      <c r="J8" s="13"/>
      <c r="K8" s="59"/>
      <c r="L8" s="52">
        <f aca="true" t="shared" si="0" ref="L8:L31">(Q8*60+R8)/86400</f>
        <v>0.0009158564814814815</v>
      </c>
      <c r="M8" s="51"/>
      <c r="N8" s="53">
        <f>(L8-L$8)*86400</f>
        <v>0</v>
      </c>
      <c r="O8" s="97"/>
      <c r="P8" s="6" t="s">
        <v>48</v>
      </c>
      <c r="Q8" s="3">
        <v>1</v>
      </c>
      <c r="R8" s="20">
        <v>19.13</v>
      </c>
      <c r="S8" s="20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.75" customHeight="1">
      <c r="A9" s="6">
        <v>2</v>
      </c>
      <c r="B9" s="7">
        <v>53</v>
      </c>
      <c r="C9" s="7" t="s">
        <v>47</v>
      </c>
      <c r="D9" s="17" t="s">
        <v>184</v>
      </c>
      <c r="E9" s="27" t="s">
        <v>100</v>
      </c>
      <c r="F9" s="27">
        <v>36465</v>
      </c>
      <c r="G9" s="18" t="s">
        <v>48</v>
      </c>
      <c r="H9" s="13" t="s">
        <v>97</v>
      </c>
      <c r="I9" s="13" t="s">
        <v>162</v>
      </c>
      <c r="J9" s="13"/>
      <c r="K9" s="12"/>
      <c r="L9" s="55">
        <f t="shared" si="0"/>
        <v>0.0009199074074074075</v>
      </c>
      <c r="M9" s="31"/>
      <c r="N9" s="28">
        <f aca="true" t="shared" si="1" ref="N9:N31">(L9-L$8)*86400</f>
        <v>0.35000000000000725</v>
      </c>
      <c r="O9" s="97"/>
      <c r="P9" s="6" t="s">
        <v>48</v>
      </c>
      <c r="Q9" s="3">
        <v>1</v>
      </c>
      <c r="R9" s="20">
        <v>19.48</v>
      </c>
      <c r="S9" s="20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.75" customHeight="1">
      <c r="A10" s="6">
        <v>3</v>
      </c>
      <c r="B10" s="7">
        <v>54</v>
      </c>
      <c r="C10" s="7" t="s">
        <v>44</v>
      </c>
      <c r="D10" s="17" t="s">
        <v>188</v>
      </c>
      <c r="E10" s="27" t="s">
        <v>100</v>
      </c>
      <c r="F10" s="27">
        <v>36559</v>
      </c>
      <c r="G10" s="18" t="s">
        <v>48</v>
      </c>
      <c r="H10" s="13" t="s">
        <v>97</v>
      </c>
      <c r="I10" s="13" t="s">
        <v>160</v>
      </c>
      <c r="J10" s="13"/>
      <c r="K10" s="12"/>
      <c r="L10" s="55">
        <f t="shared" si="0"/>
        <v>0.0009223379629629629</v>
      </c>
      <c r="M10" s="31"/>
      <c r="N10" s="28">
        <f t="shared" si="1"/>
        <v>0.5599999999999966</v>
      </c>
      <c r="O10" s="97"/>
      <c r="P10" s="6" t="s">
        <v>48</v>
      </c>
      <c r="Q10" s="3">
        <v>1</v>
      </c>
      <c r="R10" s="20">
        <v>19.69</v>
      </c>
      <c r="S10" s="20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.75" customHeight="1">
      <c r="A11" s="6">
        <v>4</v>
      </c>
      <c r="B11" s="7">
        <v>90</v>
      </c>
      <c r="C11" s="7" t="s">
        <v>44</v>
      </c>
      <c r="D11" s="17" t="s">
        <v>149</v>
      </c>
      <c r="E11" s="27" t="s">
        <v>100</v>
      </c>
      <c r="F11" s="27">
        <v>36444</v>
      </c>
      <c r="G11" s="18" t="s">
        <v>48</v>
      </c>
      <c r="H11" s="13" t="s">
        <v>93</v>
      </c>
      <c r="I11" s="13"/>
      <c r="J11" s="13"/>
      <c r="K11" s="12"/>
      <c r="L11" s="55">
        <f t="shared" si="0"/>
        <v>0.0009515046296296297</v>
      </c>
      <c r="M11" s="31"/>
      <c r="N11" s="28">
        <f t="shared" si="1"/>
        <v>3.0800000000000094</v>
      </c>
      <c r="O11" s="97"/>
      <c r="P11" s="6" t="s">
        <v>68</v>
      </c>
      <c r="Q11" s="3">
        <v>1</v>
      </c>
      <c r="R11" s="20">
        <v>22.21</v>
      </c>
      <c r="S11" s="20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.75" customHeight="1">
      <c r="A12" s="6">
        <v>5</v>
      </c>
      <c r="B12" s="7">
        <v>57</v>
      </c>
      <c r="C12" s="7" t="s">
        <v>44</v>
      </c>
      <c r="D12" s="17" t="s">
        <v>179</v>
      </c>
      <c r="E12" s="27" t="s">
        <v>100</v>
      </c>
      <c r="F12" s="27">
        <v>36571</v>
      </c>
      <c r="G12" s="18" t="s">
        <v>68</v>
      </c>
      <c r="H12" s="13" t="s">
        <v>97</v>
      </c>
      <c r="I12" s="13" t="s">
        <v>180</v>
      </c>
      <c r="J12" s="13"/>
      <c r="K12" s="12"/>
      <c r="L12" s="55">
        <f t="shared" si="0"/>
        <v>0.000962962962962963</v>
      </c>
      <c r="M12" s="31">
        <f>ROUNDDOWN(L12*86400/2,3)</f>
        <v>41.6</v>
      </c>
      <c r="N12" s="28">
        <f t="shared" si="1"/>
        <v>4.070000000000004</v>
      </c>
      <c r="O12" s="97"/>
      <c r="P12" s="6" t="s">
        <v>68</v>
      </c>
      <c r="Q12" s="3">
        <v>1</v>
      </c>
      <c r="R12" s="20">
        <v>23.2</v>
      </c>
      <c r="S12" s="20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.75" customHeight="1">
      <c r="A13" s="6">
        <v>6</v>
      </c>
      <c r="B13" s="7">
        <v>56</v>
      </c>
      <c r="C13" s="7" t="s">
        <v>44</v>
      </c>
      <c r="D13" s="17" t="s">
        <v>185</v>
      </c>
      <c r="E13" s="27" t="s">
        <v>100</v>
      </c>
      <c r="F13" s="27">
        <v>36938</v>
      </c>
      <c r="G13" s="18" t="s">
        <v>68</v>
      </c>
      <c r="H13" s="13" t="s">
        <v>97</v>
      </c>
      <c r="I13" s="13" t="s">
        <v>186</v>
      </c>
      <c r="J13" s="13"/>
      <c r="K13" s="12"/>
      <c r="L13" s="55">
        <f t="shared" si="0"/>
        <v>0.000966898148148148</v>
      </c>
      <c r="M13" s="31">
        <f>ROUNDDOWN(L13*86400/2,3)</f>
        <v>41.77</v>
      </c>
      <c r="N13" s="28">
        <f t="shared" si="1"/>
        <v>4.409999999999992</v>
      </c>
      <c r="O13" s="97"/>
      <c r="P13" s="6" t="s">
        <v>68</v>
      </c>
      <c r="Q13" s="3">
        <v>1</v>
      </c>
      <c r="R13" s="20">
        <v>23.54</v>
      </c>
      <c r="S13" s="20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.75" customHeight="1">
      <c r="A14" s="6">
        <v>7</v>
      </c>
      <c r="B14" s="7">
        <v>55</v>
      </c>
      <c r="C14" s="7" t="s">
        <v>44</v>
      </c>
      <c r="D14" s="17" t="s">
        <v>183</v>
      </c>
      <c r="E14" s="27" t="s">
        <v>100</v>
      </c>
      <c r="F14" s="27">
        <v>36435</v>
      </c>
      <c r="G14" s="18" t="s">
        <v>68</v>
      </c>
      <c r="H14" s="13" t="s">
        <v>97</v>
      </c>
      <c r="I14" s="13" t="s">
        <v>162</v>
      </c>
      <c r="J14" s="13"/>
      <c r="K14" s="12"/>
      <c r="L14" s="55">
        <f t="shared" si="0"/>
        <v>0.0009684027777777778</v>
      </c>
      <c r="M14" s="31"/>
      <c r="N14" s="28">
        <f t="shared" si="1"/>
        <v>4.540000000000001</v>
      </c>
      <c r="O14" s="97"/>
      <c r="P14" s="6" t="s">
        <v>68</v>
      </c>
      <c r="Q14" s="3">
        <v>1</v>
      </c>
      <c r="R14" s="20">
        <v>23.67</v>
      </c>
      <c r="S14" s="20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.75" customHeight="1">
      <c r="A15" s="6">
        <v>8</v>
      </c>
      <c r="B15" s="7">
        <v>58</v>
      </c>
      <c r="C15" s="7" t="s">
        <v>47</v>
      </c>
      <c r="D15" s="17" t="s">
        <v>170</v>
      </c>
      <c r="E15" s="27" t="s">
        <v>100</v>
      </c>
      <c r="F15" s="27">
        <v>36802</v>
      </c>
      <c r="G15" s="18" t="s">
        <v>68</v>
      </c>
      <c r="H15" s="13" t="s">
        <v>97</v>
      </c>
      <c r="I15" s="13" t="s">
        <v>162</v>
      </c>
      <c r="J15" s="13"/>
      <c r="K15" s="59"/>
      <c r="L15" s="55">
        <f t="shared" si="0"/>
        <v>0.0009771990740740741</v>
      </c>
      <c r="M15" s="31">
        <f>ROUNDDOWN(L15*86400/2,3)</f>
        <v>42.215</v>
      </c>
      <c r="N15" s="28">
        <f t="shared" si="1"/>
        <v>5.300000000000005</v>
      </c>
      <c r="O15" s="97"/>
      <c r="P15" s="6" t="s">
        <v>68</v>
      </c>
      <c r="Q15" s="3">
        <v>1</v>
      </c>
      <c r="R15" s="20">
        <v>24.43</v>
      </c>
      <c r="S15" s="20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.75" customHeight="1">
      <c r="A16" s="6">
        <v>9</v>
      </c>
      <c r="B16" s="7">
        <v>48</v>
      </c>
      <c r="C16" s="7" t="s">
        <v>47</v>
      </c>
      <c r="D16" s="17" t="s">
        <v>181</v>
      </c>
      <c r="E16" s="27" t="s">
        <v>100</v>
      </c>
      <c r="F16" s="27" t="s">
        <v>182</v>
      </c>
      <c r="G16" s="18" t="s">
        <v>46</v>
      </c>
      <c r="H16" s="13" t="s">
        <v>54</v>
      </c>
      <c r="I16" s="13" t="s">
        <v>62</v>
      </c>
      <c r="J16" s="13"/>
      <c r="K16" s="59"/>
      <c r="L16" s="55">
        <f t="shared" si="0"/>
        <v>0.0009833333333333335</v>
      </c>
      <c r="M16" s="31"/>
      <c r="N16" s="28">
        <f t="shared" si="1"/>
        <v>5.830000000000012</v>
      </c>
      <c r="O16" s="97"/>
      <c r="P16" s="6" t="s">
        <v>68</v>
      </c>
      <c r="Q16" s="3">
        <v>1</v>
      </c>
      <c r="R16" s="20">
        <v>24.96</v>
      </c>
      <c r="S16" s="20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.75" customHeight="1">
      <c r="A17" s="6">
        <v>10</v>
      </c>
      <c r="B17" s="7">
        <v>41</v>
      </c>
      <c r="C17" s="7" t="s">
        <v>47</v>
      </c>
      <c r="D17" s="17" t="s">
        <v>173</v>
      </c>
      <c r="E17" s="27" t="s">
        <v>100</v>
      </c>
      <c r="F17" s="27" t="s">
        <v>174</v>
      </c>
      <c r="G17" s="18" t="s">
        <v>68</v>
      </c>
      <c r="H17" s="13" t="s">
        <v>64</v>
      </c>
      <c r="I17" s="13" t="s">
        <v>72</v>
      </c>
      <c r="J17" s="13"/>
      <c r="K17" s="59"/>
      <c r="L17" s="55">
        <f t="shared" si="0"/>
        <v>0.000995949074074074</v>
      </c>
      <c r="M17" s="31"/>
      <c r="N17" s="28">
        <f t="shared" si="1"/>
        <v>6.9199999999999955</v>
      </c>
      <c r="O17" s="97"/>
      <c r="P17" s="6" t="s">
        <v>68</v>
      </c>
      <c r="Q17" s="3">
        <v>1</v>
      </c>
      <c r="R17" s="20">
        <v>26.05</v>
      </c>
      <c r="S17" s="20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.75" customHeight="1">
      <c r="A18" s="6">
        <v>11</v>
      </c>
      <c r="B18" s="7">
        <v>43</v>
      </c>
      <c r="C18" s="7" t="s">
        <v>44</v>
      </c>
      <c r="D18" s="17" t="s">
        <v>165</v>
      </c>
      <c r="E18" s="27" t="s">
        <v>100</v>
      </c>
      <c r="F18" s="27" t="s">
        <v>166</v>
      </c>
      <c r="G18" s="18" t="s">
        <v>56</v>
      </c>
      <c r="H18" s="13" t="s">
        <v>64</v>
      </c>
      <c r="I18" s="13" t="s">
        <v>72</v>
      </c>
      <c r="J18" s="13"/>
      <c r="K18" s="12"/>
      <c r="L18" s="55">
        <f t="shared" si="0"/>
        <v>0.0010234953703703704</v>
      </c>
      <c r="M18" s="31"/>
      <c r="N18" s="28">
        <f t="shared" si="1"/>
        <v>9.3</v>
      </c>
      <c r="O18" s="97"/>
      <c r="P18" s="6" t="s">
        <v>83</v>
      </c>
      <c r="Q18" s="3">
        <v>1</v>
      </c>
      <c r="R18" s="20">
        <v>28.43</v>
      </c>
      <c r="S18" s="20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.75" customHeight="1">
      <c r="A19" s="6">
        <v>12</v>
      </c>
      <c r="B19" s="7">
        <v>49</v>
      </c>
      <c r="C19" s="7" t="s">
        <v>47</v>
      </c>
      <c r="D19" s="17" t="s">
        <v>169</v>
      </c>
      <c r="E19" s="27" t="s">
        <v>100</v>
      </c>
      <c r="F19" s="27">
        <v>36706</v>
      </c>
      <c r="G19" s="18" t="s">
        <v>56</v>
      </c>
      <c r="H19" s="13" t="s">
        <v>54</v>
      </c>
      <c r="I19" s="13" t="s">
        <v>62</v>
      </c>
      <c r="J19" s="13"/>
      <c r="K19" s="59"/>
      <c r="L19" s="55">
        <f t="shared" si="0"/>
        <v>0.0010283564814814814</v>
      </c>
      <c r="M19" s="31">
        <f>ROUNDDOWN(L19*86400/2,3)</f>
        <v>44.425</v>
      </c>
      <c r="N19" s="28">
        <f t="shared" si="1"/>
        <v>9.719999999999997</v>
      </c>
      <c r="O19" s="97"/>
      <c r="P19" s="6" t="s">
        <v>83</v>
      </c>
      <c r="Q19" s="3">
        <v>1</v>
      </c>
      <c r="R19" s="20">
        <v>28.85</v>
      </c>
      <c r="S19" s="20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5.75" customHeight="1">
      <c r="A20" s="6">
        <v>13</v>
      </c>
      <c r="B20" s="7">
        <v>59</v>
      </c>
      <c r="C20" s="7" t="s">
        <v>44</v>
      </c>
      <c r="D20" s="17" t="s">
        <v>161</v>
      </c>
      <c r="E20" s="27" t="s">
        <v>100</v>
      </c>
      <c r="F20" s="27">
        <v>36922</v>
      </c>
      <c r="G20" s="18" t="s">
        <v>83</v>
      </c>
      <c r="H20" s="13" t="s">
        <v>97</v>
      </c>
      <c r="I20" s="13" t="s">
        <v>162</v>
      </c>
      <c r="J20" s="13"/>
      <c r="K20" s="12"/>
      <c r="L20" s="55">
        <f t="shared" si="0"/>
        <v>0.0010494212962962963</v>
      </c>
      <c r="M20" s="31"/>
      <c r="N20" s="28">
        <f t="shared" si="1"/>
        <v>11.540000000000004</v>
      </c>
      <c r="O20" s="97"/>
      <c r="P20" s="6" t="s">
        <v>83</v>
      </c>
      <c r="Q20" s="3">
        <v>1</v>
      </c>
      <c r="R20" s="20">
        <v>30.67</v>
      </c>
      <c r="S20" s="20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5.75" customHeight="1">
      <c r="A21" s="6">
        <v>14</v>
      </c>
      <c r="B21" s="7">
        <v>63</v>
      </c>
      <c r="C21" s="7" t="s">
        <v>47</v>
      </c>
      <c r="D21" s="17" t="s">
        <v>159</v>
      </c>
      <c r="E21" s="27" t="s">
        <v>94</v>
      </c>
      <c r="F21" s="27">
        <v>37206</v>
      </c>
      <c r="G21" s="18" t="s">
        <v>83</v>
      </c>
      <c r="H21" s="13" t="s">
        <v>97</v>
      </c>
      <c r="I21" s="13" t="s">
        <v>160</v>
      </c>
      <c r="J21" s="13"/>
      <c r="K21" s="59"/>
      <c r="L21" s="55">
        <f t="shared" si="0"/>
        <v>0.0010511574074074073</v>
      </c>
      <c r="M21" s="31"/>
      <c r="N21" s="28">
        <f t="shared" si="1"/>
        <v>11.689999999999994</v>
      </c>
      <c r="O21" s="97"/>
      <c r="P21" s="6" t="s">
        <v>83</v>
      </c>
      <c r="Q21" s="3">
        <v>1</v>
      </c>
      <c r="R21" s="20">
        <v>30.82</v>
      </c>
      <c r="S21" s="20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5.75" customHeight="1">
      <c r="A22" s="6">
        <v>15</v>
      </c>
      <c r="B22" s="7">
        <v>60</v>
      </c>
      <c r="C22" s="7" t="s">
        <v>47</v>
      </c>
      <c r="D22" s="17" t="s">
        <v>175</v>
      </c>
      <c r="E22" s="27" t="s">
        <v>100</v>
      </c>
      <c r="F22" s="27">
        <v>36355</v>
      </c>
      <c r="G22" s="18" t="s">
        <v>83</v>
      </c>
      <c r="H22" s="13" t="s">
        <v>97</v>
      </c>
      <c r="I22" s="13" t="s">
        <v>176</v>
      </c>
      <c r="J22" s="13"/>
      <c r="K22" s="59"/>
      <c r="L22" s="55">
        <f t="shared" si="0"/>
        <v>0.0010648148148148149</v>
      </c>
      <c r="M22" s="31"/>
      <c r="N22" s="28">
        <f t="shared" si="1"/>
        <v>12.870000000000006</v>
      </c>
      <c r="O22" s="97"/>
      <c r="P22" s="6" t="s">
        <v>83</v>
      </c>
      <c r="Q22" s="3">
        <v>1</v>
      </c>
      <c r="R22" s="20">
        <v>32</v>
      </c>
      <c r="S22" s="20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5.75" customHeight="1">
      <c r="A23" s="6">
        <v>16</v>
      </c>
      <c r="B23" s="7">
        <v>45</v>
      </c>
      <c r="C23" s="7" t="s">
        <v>47</v>
      </c>
      <c r="D23" s="17" t="s">
        <v>167</v>
      </c>
      <c r="E23" s="27" t="s">
        <v>100</v>
      </c>
      <c r="F23" s="27">
        <v>36733</v>
      </c>
      <c r="G23" s="18"/>
      <c r="H23" s="13" t="s">
        <v>55</v>
      </c>
      <c r="I23" s="13" t="s">
        <v>71</v>
      </c>
      <c r="J23" s="13"/>
      <c r="K23" s="59"/>
      <c r="L23" s="55">
        <f t="shared" si="0"/>
        <v>0.0010686342592592592</v>
      </c>
      <c r="M23" s="31">
        <f>ROUNDDOWN(L23*86400/2,3)</f>
        <v>46.165</v>
      </c>
      <c r="N23" s="28">
        <f t="shared" si="1"/>
        <v>13.199999999999996</v>
      </c>
      <c r="O23" s="97"/>
      <c r="P23" s="6" t="s">
        <v>83</v>
      </c>
      <c r="Q23" s="3">
        <v>1</v>
      </c>
      <c r="R23" s="20">
        <v>32.33</v>
      </c>
      <c r="S23" s="20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5.75" customHeight="1">
      <c r="A24" s="6">
        <v>17</v>
      </c>
      <c r="B24" s="7">
        <v>42</v>
      </c>
      <c r="C24" s="7" t="s">
        <v>47</v>
      </c>
      <c r="D24" s="17" t="s">
        <v>177</v>
      </c>
      <c r="E24" s="27" t="s">
        <v>100</v>
      </c>
      <c r="F24" s="27" t="s">
        <v>178</v>
      </c>
      <c r="G24" s="18" t="s">
        <v>68</v>
      </c>
      <c r="H24" s="13" t="s">
        <v>64</v>
      </c>
      <c r="I24" s="13" t="s">
        <v>72</v>
      </c>
      <c r="J24" s="13"/>
      <c r="K24" s="59"/>
      <c r="L24" s="55">
        <f t="shared" si="0"/>
        <v>0.0010859953703703704</v>
      </c>
      <c r="M24" s="31"/>
      <c r="N24" s="28">
        <f t="shared" si="1"/>
        <v>14.700000000000005</v>
      </c>
      <c r="O24" s="97"/>
      <c r="P24" s="6" t="s">
        <v>83</v>
      </c>
      <c r="Q24" s="3">
        <v>1</v>
      </c>
      <c r="R24" s="20">
        <v>33.83</v>
      </c>
      <c r="S24" s="20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5.75" customHeight="1">
      <c r="A25" s="6">
        <v>18</v>
      </c>
      <c r="B25" s="7">
        <v>61</v>
      </c>
      <c r="C25" s="7" t="s">
        <v>44</v>
      </c>
      <c r="D25" s="17" t="s">
        <v>171</v>
      </c>
      <c r="E25" s="27" t="s">
        <v>100</v>
      </c>
      <c r="F25" s="27">
        <v>36466</v>
      </c>
      <c r="G25" s="18" t="s">
        <v>83</v>
      </c>
      <c r="H25" s="13" t="s">
        <v>97</v>
      </c>
      <c r="I25" s="13" t="s">
        <v>162</v>
      </c>
      <c r="J25" s="13"/>
      <c r="K25" s="12"/>
      <c r="L25" s="55">
        <f t="shared" si="0"/>
        <v>0.0011002314814814815</v>
      </c>
      <c r="M25" s="31"/>
      <c r="N25" s="28">
        <f t="shared" si="1"/>
        <v>15.930000000000007</v>
      </c>
      <c r="O25" s="97"/>
      <c r="P25" s="6" t="s">
        <v>151</v>
      </c>
      <c r="Q25" s="3">
        <v>1</v>
      </c>
      <c r="R25" s="20">
        <v>35.06</v>
      </c>
      <c r="S25" s="20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5.75" customHeight="1">
      <c r="A26" s="6">
        <v>19</v>
      </c>
      <c r="B26" s="7">
        <v>47</v>
      </c>
      <c r="C26" s="7" t="s">
        <v>44</v>
      </c>
      <c r="D26" s="17" t="s">
        <v>168</v>
      </c>
      <c r="E26" s="27" t="s">
        <v>100</v>
      </c>
      <c r="F26" s="27">
        <v>36577</v>
      </c>
      <c r="G26" s="18" t="s">
        <v>56</v>
      </c>
      <c r="H26" s="13" t="s">
        <v>54</v>
      </c>
      <c r="I26" s="13" t="s">
        <v>62</v>
      </c>
      <c r="J26" s="13"/>
      <c r="K26" s="12"/>
      <c r="L26" s="55">
        <f t="shared" si="0"/>
        <v>0.001101736111111111</v>
      </c>
      <c r="M26" s="31"/>
      <c r="N26" s="28">
        <f t="shared" si="1"/>
        <v>16.059999999999995</v>
      </c>
      <c r="O26" s="97"/>
      <c r="P26" s="6" t="s">
        <v>151</v>
      </c>
      <c r="Q26" s="3">
        <v>1</v>
      </c>
      <c r="R26" s="20">
        <v>35.19</v>
      </c>
      <c r="S26" s="20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5.75" customHeight="1">
      <c r="A27" s="6">
        <v>20</v>
      </c>
      <c r="B27" s="7">
        <v>64</v>
      </c>
      <c r="C27" s="7" t="s">
        <v>44</v>
      </c>
      <c r="D27" s="17" t="s">
        <v>158</v>
      </c>
      <c r="E27" s="27" t="s">
        <v>94</v>
      </c>
      <c r="F27" s="27">
        <v>37345</v>
      </c>
      <c r="G27" s="18" t="s">
        <v>83</v>
      </c>
      <c r="H27" s="13" t="s">
        <v>97</v>
      </c>
      <c r="I27" s="13" t="s">
        <v>116</v>
      </c>
      <c r="J27" s="13"/>
      <c r="K27" s="59"/>
      <c r="L27" s="55">
        <f t="shared" si="0"/>
        <v>0.0011060185185185185</v>
      </c>
      <c r="M27" s="31"/>
      <c r="N27" s="28">
        <f t="shared" si="1"/>
        <v>16.430000000000003</v>
      </c>
      <c r="O27" s="97"/>
      <c r="P27" s="6" t="s">
        <v>151</v>
      </c>
      <c r="Q27" s="3">
        <v>1</v>
      </c>
      <c r="R27" s="20">
        <v>35.56</v>
      </c>
      <c r="S27" s="20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5.75" customHeight="1">
      <c r="A28" s="6">
        <v>21</v>
      </c>
      <c r="B28" s="7">
        <v>51</v>
      </c>
      <c r="C28" s="7" t="s">
        <v>44</v>
      </c>
      <c r="D28" s="17" t="s">
        <v>172</v>
      </c>
      <c r="E28" s="27" t="s">
        <v>100</v>
      </c>
      <c r="F28" s="27">
        <v>36654</v>
      </c>
      <c r="G28" s="18" t="s">
        <v>56</v>
      </c>
      <c r="H28" s="13" t="s">
        <v>54</v>
      </c>
      <c r="I28" s="13" t="s">
        <v>62</v>
      </c>
      <c r="J28" s="13"/>
      <c r="K28" s="12"/>
      <c r="L28" s="55">
        <f t="shared" si="0"/>
        <v>0.0011207175925925926</v>
      </c>
      <c r="M28" s="31">
        <f>ROUNDDOWN(L28*86400/2,3)</f>
        <v>48.415</v>
      </c>
      <c r="N28" s="28">
        <f t="shared" si="1"/>
        <v>17.700000000000006</v>
      </c>
      <c r="O28" s="97"/>
      <c r="P28" s="6" t="s">
        <v>151</v>
      </c>
      <c r="Q28" s="3">
        <v>1</v>
      </c>
      <c r="R28" s="20">
        <v>36.83</v>
      </c>
      <c r="S28" s="20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5.75" customHeight="1">
      <c r="A29" s="6">
        <v>22</v>
      </c>
      <c r="B29" s="7">
        <v>67</v>
      </c>
      <c r="C29" s="7" t="s">
        <v>44</v>
      </c>
      <c r="D29" s="17" t="s">
        <v>152</v>
      </c>
      <c r="E29" s="27" t="s">
        <v>94</v>
      </c>
      <c r="F29" s="27">
        <v>37277</v>
      </c>
      <c r="G29" s="18" t="s">
        <v>83</v>
      </c>
      <c r="H29" s="13" t="s">
        <v>60</v>
      </c>
      <c r="I29" s="13" t="s">
        <v>61</v>
      </c>
      <c r="J29" s="13"/>
      <c r="K29" s="12"/>
      <c r="L29" s="55">
        <f t="shared" si="0"/>
        <v>0.001165625</v>
      </c>
      <c r="M29" s="31">
        <f>ROUNDDOWN(L29*86400/2,3)</f>
        <v>50.355</v>
      </c>
      <c r="N29" s="28">
        <f t="shared" si="1"/>
        <v>21.580000000000002</v>
      </c>
      <c r="O29" s="97"/>
      <c r="P29" s="6" t="s">
        <v>151</v>
      </c>
      <c r="Q29" s="3">
        <v>1</v>
      </c>
      <c r="R29" s="20">
        <v>40.71</v>
      </c>
      <c r="S29" s="20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5.75" customHeight="1">
      <c r="A30" s="6">
        <v>23</v>
      </c>
      <c r="B30" s="7">
        <v>69</v>
      </c>
      <c r="C30" s="7" t="s">
        <v>47</v>
      </c>
      <c r="D30" s="17" t="s">
        <v>150</v>
      </c>
      <c r="E30" s="27" t="s">
        <v>94</v>
      </c>
      <c r="F30" s="27">
        <v>37532</v>
      </c>
      <c r="G30" s="18" t="s">
        <v>151</v>
      </c>
      <c r="H30" s="13" t="s">
        <v>147</v>
      </c>
      <c r="I30" s="13" t="s">
        <v>148</v>
      </c>
      <c r="J30" s="13"/>
      <c r="K30" s="59"/>
      <c r="L30" s="55">
        <f t="shared" si="0"/>
        <v>0.0012641203703703703</v>
      </c>
      <c r="M30" s="31"/>
      <c r="N30" s="28">
        <f t="shared" si="1"/>
        <v>30.089999999999996</v>
      </c>
      <c r="O30" s="97"/>
      <c r="P30" s="6" t="s">
        <v>154</v>
      </c>
      <c r="Q30" s="3">
        <v>1</v>
      </c>
      <c r="R30" s="20">
        <v>49.22</v>
      </c>
      <c r="S30" s="20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5.75" customHeight="1">
      <c r="A31" s="6">
        <v>24</v>
      </c>
      <c r="B31" s="7">
        <v>68</v>
      </c>
      <c r="C31" s="7" t="s">
        <v>47</v>
      </c>
      <c r="D31" s="17" t="s">
        <v>146</v>
      </c>
      <c r="E31" s="27" t="s">
        <v>94</v>
      </c>
      <c r="F31" s="27">
        <v>36803</v>
      </c>
      <c r="G31" s="18"/>
      <c r="H31" s="13" t="s">
        <v>147</v>
      </c>
      <c r="I31" s="13" t="s">
        <v>148</v>
      </c>
      <c r="J31" s="13"/>
      <c r="K31" s="59"/>
      <c r="L31" s="55">
        <f t="shared" si="0"/>
        <v>0.001682060185185185</v>
      </c>
      <c r="M31" s="31"/>
      <c r="N31" s="28">
        <f t="shared" si="1"/>
        <v>66.19999999999999</v>
      </c>
      <c r="O31" s="97"/>
      <c r="P31" s="6"/>
      <c r="Q31" s="3">
        <v>2</v>
      </c>
      <c r="R31" s="20">
        <v>25.33</v>
      </c>
      <c r="S31" s="20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5.75" customHeight="1">
      <c r="A32" s="6"/>
      <c r="B32" s="7">
        <v>65</v>
      </c>
      <c r="C32" s="7" t="s">
        <v>44</v>
      </c>
      <c r="D32" s="17" t="s">
        <v>155</v>
      </c>
      <c r="E32" s="27" t="s">
        <v>94</v>
      </c>
      <c r="F32" s="27">
        <v>37659</v>
      </c>
      <c r="G32" s="18" t="s">
        <v>156</v>
      </c>
      <c r="H32" s="13" t="s">
        <v>54</v>
      </c>
      <c r="I32" s="13" t="s">
        <v>62</v>
      </c>
      <c r="J32" s="13"/>
      <c r="K32" s="12"/>
      <c r="L32" s="55" t="s">
        <v>81</v>
      </c>
      <c r="M32" s="31"/>
      <c r="N32" s="28"/>
      <c r="O32" s="97"/>
      <c r="P32" s="6"/>
      <c r="Q32" s="3"/>
      <c r="R32" s="20"/>
      <c r="S32" s="20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5.75" customHeight="1">
      <c r="A33" s="6"/>
      <c r="B33" s="7">
        <v>66</v>
      </c>
      <c r="C33" s="7" t="s">
        <v>47</v>
      </c>
      <c r="D33" s="17" t="s">
        <v>157</v>
      </c>
      <c r="E33" s="27" t="s">
        <v>94</v>
      </c>
      <c r="F33" s="27">
        <v>37159</v>
      </c>
      <c r="G33" s="18" t="s">
        <v>63</v>
      </c>
      <c r="H33" s="13" t="s">
        <v>54</v>
      </c>
      <c r="I33" s="13" t="s">
        <v>62</v>
      </c>
      <c r="J33" s="13"/>
      <c r="K33" s="59"/>
      <c r="L33" s="55" t="s">
        <v>81</v>
      </c>
      <c r="M33" s="31"/>
      <c r="N33" s="28"/>
      <c r="O33" s="97"/>
      <c r="P33" s="6"/>
      <c r="Q33" s="3"/>
      <c r="R33" s="20"/>
      <c r="S33" s="20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4.5" customHeight="1" thickBot="1">
      <c r="A34" s="32"/>
      <c r="B34" s="33"/>
      <c r="C34" s="33"/>
      <c r="D34" s="34"/>
      <c r="E34" s="35"/>
      <c r="F34" s="36"/>
      <c r="G34" s="36"/>
      <c r="H34" s="37"/>
      <c r="I34" s="37"/>
      <c r="J34" s="37"/>
      <c r="K34" s="69"/>
      <c r="L34" s="68"/>
      <c r="M34" s="40"/>
      <c r="N34" s="58"/>
      <c r="O34" s="58"/>
      <c r="P34" s="32"/>
      <c r="Q34" s="3"/>
      <c r="R34" s="20"/>
      <c r="S34" s="20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ht="13.5" thickTop="1"/>
    <row r="36" spans="2:16" ht="16.5" customHeight="1">
      <c r="B36" s="74" t="s">
        <v>272</v>
      </c>
      <c r="D36" s="75"/>
      <c r="E36" s="75"/>
      <c r="F36" s="75"/>
      <c r="G36" s="76"/>
      <c r="H36" s="76"/>
      <c r="L36" s="76" t="s">
        <v>80</v>
      </c>
      <c r="P36" s="78"/>
    </row>
    <row r="37" spans="2:16" ht="16.5" customHeight="1">
      <c r="B37" s="74" t="s">
        <v>274</v>
      </c>
      <c r="D37" s="79"/>
      <c r="E37" s="80"/>
      <c r="F37" s="81"/>
      <c r="G37" s="76"/>
      <c r="H37" s="76"/>
      <c r="I37" s="13"/>
      <c r="L37" s="76" t="s">
        <v>256</v>
      </c>
      <c r="P37" s="78"/>
    </row>
    <row r="38" spans="1:38" ht="16.5" customHeight="1">
      <c r="A38" s="6"/>
      <c r="B38" s="7"/>
      <c r="C38" s="7"/>
      <c r="D38" s="17"/>
      <c r="E38" s="27"/>
      <c r="F38" s="18"/>
      <c r="G38" s="18"/>
      <c r="H38" s="13"/>
      <c r="I38" s="12"/>
      <c r="J38" s="12"/>
      <c r="K38" s="8"/>
      <c r="L38" s="76" t="s">
        <v>43</v>
      </c>
      <c r="M38" s="31"/>
      <c r="N38" s="28"/>
      <c r="O38" s="28"/>
      <c r="P38" s="6"/>
      <c r="Q38" s="5"/>
      <c r="R38" s="20"/>
      <c r="S38" s="20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46" spans="1:32" ht="17.25" customHeight="1">
      <c r="A46" s="150" t="s">
        <v>236</v>
      </c>
      <c r="B46" s="150"/>
      <c r="C46" s="150"/>
      <c r="D46" s="150"/>
      <c r="E46" s="116"/>
      <c r="F46" s="117"/>
      <c r="G46" s="116"/>
      <c r="H46" s="151" t="s">
        <v>237</v>
      </c>
      <c r="I46" s="151"/>
      <c r="J46" s="151"/>
      <c r="K46" s="151"/>
      <c r="L46" s="151"/>
      <c r="M46" s="151"/>
      <c r="N46" s="151"/>
      <c r="O46" s="97"/>
      <c r="P46" s="6"/>
      <c r="Q46" s="3"/>
      <c r="R46" s="20"/>
      <c r="S46" s="20"/>
      <c r="T46" s="4"/>
      <c r="U46" s="4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</row>
    <row r="47" spans="2:32" ht="27" customHeight="1">
      <c r="B47" s="16"/>
      <c r="C47" s="140" t="s">
        <v>239</v>
      </c>
      <c r="D47" s="140"/>
      <c r="E47" s="140"/>
      <c r="F47" s="140"/>
      <c r="G47" s="140"/>
      <c r="H47" s="140"/>
      <c r="I47" s="140"/>
      <c r="J47" s="140"/>
      <c r="K47" s="16"/>
      <c r="L47" s="140" t="s">
        <v>38</v>
      </c>
      <c r="M47" s="140"/>
      <c r="N47" s="140"/>
      <c r="O47" s="104"/>
      <c r="P47" s="16"/>
      <c r="Q47" s="3"/>
      <c r="R47" s="4">
        <v>37.5</v>
      </c>
      <c r="S47" s="4">
        <v>35.4</v>
      </c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48" spans="1:32" ht="13.5" customHeight="1" thickBot="1">
      <c r="A48" s="2" t="s">
        <v>4</v>
      </c>
      <c r="B48" s="2" t="s">
        <v>0</v>
      </c>
      <c r="C48" s="10" t="s">
        <v>6</v>
      </c>
      <c r="D48" s="2" t="s">
        <v>2</v>
      </c>
      <c r="E48" s="2" t="s">
        <v>273</v>
      </c>
      <c r="F48" s="2" t="s">
        <v>1</v>
      </c>
      <c r="G48" s="2" t="s">
        <v>1</v>
      </c>
      <c r="H48" s="2" t="s">
        <v>39</v>
      </c>
      <c r="I48" s="2" t="s">
        <v>39</v>
      </c>
      <c r="J48" s="2" t="s">
        <v>7</v>
      </c>
      <c r="K48" s="2"/>
      <c r="L48" s="11" t="s">
        <v>3</v>
      </c>
      <c r="M48" s="11" t="s">
        <v>8</v>
      </c>
      <c r="N48" s="11" t="s">
        <v>11</v>
      </c>
      <c r="O48" s="2" t="s">
        <v>8</v>
      </c>
      <c r="P48" s="2" t="s">
        <v>5</v>
      </c>
      <c r="Q48" s="3"/>
      <c r="R48" s="20"/>
      <c r="S48" s="20"/>
      <c r="T48" s="4"/>
      <c r="U48" s="4"/>
      <c r="V48" s="4"/>
      <c r="W48" s="4"/>
      <c r="X48" s="7"/>
      <c r="Y48" s="4"/>
      <c r="Z48" s="4"/>
      <c r="AA48" s="4"/>
      <c r="AB48" s="4"/>
      <c r="AC48" s="4"/>
      <c r="AD48" s="4"/>
      <c r="AE48" s="4"/>
      <c r="AF48" s="4"/>
    </row>
    <row r="49" spans="1:32" ht="14.25" customHeight="1" thickTop="1">
      <c r="A49" s="6">
        <v>1</v>
      </c>
      <c r="B49" s="7">
        <v>87</v>
      </c>
      <c r="C49" s="7" t="s">
        <v>44</v>
      </c>
      <c r="D49" s="17" t="s">
        <v>200</v>
      </c>
      <c r="E49" s="27" t="s">
        <v>45</v>
      </c>
      <c r="F49" s="27">
        <v>35979</v>
      </c>
      <c r="G49" s="18" t="s">
        <v>41</v>
      </c>
      <c r="H49" s="13" t="s">
        <v>93</v>
      </c>
      <c r="I49" s="13"/>
      <c r="J49" s="13"/>
      <c r="K49" s="12"/>
      <c r="L49" s="52">
        <f aca="true" t="shared" si="2" ref="L49:L59">(Q49*60+R49)/86400</f>
        <v>0.0008627314814814814</v>
      </c>
      <c r="M49" s="51"/>
      <c r="N49" s="53">
        <f>(L49-L$49)*86400</f>
        <v>0</v>
      </c>
      <c r="O49" s="97"/>
      <c r="P49" s="6" t="s">
        <v>48</v>
      </c>
      <c r="Q49" s="3">
        <v>1</v>
      </c>
      <c r="R49" s="20">
        <v>14.54</v>
      </c>
      <c r="S49" s="20"/>
      <c r="T49" s="4"/>
      <c r="U49" s="4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</row>
    <row r="50" spans="1:32" ht="14.25" customHeight="1">
      <c r="A50" s="6">
        <v>2</v>
      </c>
      <c r="B50" s="7">
        <v>91</v>
      </c>
      <c r="C50" s="7" t="s">
        <v>47</v>
      </c>
      <c r="D50" s="17" t="s">
        <v>199</v>
      </c>
      <c r="E50" s="27" t="s">
        <v>45</v>
      </c>
      <c r="F50" s="27">
        <v>35617</v>
      </c>
      <c r="G50" s="18" t="s">
        <v>41</v>
      </c>
      <c r="H50" s="13" t="s">
        <v>93</v>
      </c>
      <c r="I50" s="13"/>
      <c r="J50" s="13"/>
      <c r="K50" s="59"/>
      <c r="L50" s="55">
        <f t="shared" si="2"/>
        <v>0.0008903935185185186</v>
      </c>
      <c r="M50" s="31">
        <f>ROUNDDOWN(L50*86400/2,3)</f>
        <v>38.465</v>
      </c>
      <c r="N50" s="28">
        <f aca="true" t="shared" si="3" ref="N50:N59">(L50-L$49)*86400</f>
        <v>2.3900000000000134</v>
      </c>
      <c r="O50" s="97"/>
      <c r="P50" s="6" t="s">
        <v>48</v>
      </c>
      <c r="Q50" s="3">
        <v>1</v>
      </c>
      <c r="R50" s="20">
        <v>16.93</v>
      </c>
      <c r="S50" s="20"/>
      <c r="T50" s="4"/>
      <c r="U50" s="4"/>
      <c r="V50" s="4"/>
      <c r="W50" s="4"/>
      <c r="X50" s="7"/>
      <c r="Y50" s="4"/>
      <c r="Z50" s="4"/>
      <c r="AA50" s="4"/>
      <c r="AB50" s="4"/>
      <c r="AC50" s="4"/>
      <c r="AD50" s="4"/>
      <c r="AE50" s="4"/>
      <c r="AF50" s="4"/>
    </row>
    <row r="51" spans="1:32" ht="14.25" customHeight="1">
      <c r="A51" s="6">
        <v>3</v>
      </c>
      <c r="B51" s="7">
        <v>70</v>
      </c>
      <c r="C51" s="7" t="s">
        <v>47</v>
      </c>
      <c r="D51" s="17" t="s">
        <v>196</v>
      </c>
      <c r="E51" s="27" t="s">
        <v>45</v>
      </c>
      <c r="F51" s="27">
        <v>36126</v>
      </c>
      <c r="G51" s="18" t="s">
        <v>48</v>
      </c>
      <c r="H51" s="13" t="s">
        <v>97</v>
      </c>
      <c r="I51" s="13" t="s">
        <v>162</v>
      </c>
      <c r="J51" s="13"/>
      <c r="K51" s="59"/>
      <c r="L51" s="55">
        <f t="shared" si="2"/>
        <v>0.0009112268518518519</v>
      </c>
      <c r="M51" s="31"/>
      <c r="N51" s="28">
        <f t="shared" si="3"/>
        <v>4.190000000000012</v>
      </c>
      <c r="O51" s="97"/>
      <c r="P51" s="6" t="s">
        <v>48</v>
      </c>
      <c r="Q51" s="3">
        <v>1</v>
      </c>
      <c r="R51" s="20">
        <v>18.73</v>
      </c>
      <c r="S51" s="20"/>
      <c r="T51" s="4"/>
      <c r="U51" s="4"/>
      <c r="V51" s="4"/>
      <c r="W51" s="4"/>
      <c r="X51" s="7"/>
      <c r="Y51" s="4"/>
      <c r="Z51" s="4"/>
      <c r="AA51" s="4"/>
      <c r="AB51" s="4"/>
      <c r="AC51" s="4"/>
      <c r="AD51" s="4"/>
      <c r="AE51" s="4"/>
      <c r="AF51" s="4"/>
    </row>
    <row r="52" spans="1:32" ht="14.25" customHeight="1">
      <c r="A52" s="6">
        <v>4</v>
      </c>
      <c r="B52" s="7">
        <v>88</v>
      </c>
      <c r="C52" s="7" t="s">
        <v>44</v>
      </c>
      <c r="D52" s="17" t="s">
        <v>198</v>
      </c>
      <c r="E52" s="27" t="s">
        <v>45</v>
      </c>
      <c r="F52" s="27">
        <v>35796</v>
      </c>
      <c r="G52" s="18" t="s">
        <v>48</v>
      </c>
      <c r="H52" s="13" t="s">
        <v>93</v>
      </c>
      <c r="I52" s="13"/>
      <c r="J52" s="13"/>
      <c r="K52" s="12"/>
      <c r="L52" s="55">
        <f t="shared" si="2"/>
        <v>0.0009190972222222222</v>
      </c>
      <c r="M52" s="31"/>
      <c r="N52" s="28">
        <f t="shared" si="3"/>
        <v>4.870000000000008</v>
      </c>
      <c r="O52" s="97"/>
      <c r="P52" s="6" t="s">
        <v>48</v>
      </c>
      <c r="Q52" s="3">
        <v>1</v>
      </c>
      <c r="R52" s="20">
        <v>19.41</v>
      </c>
      <c r="S52" s="20"/>
      <c r="T52" s="4"/>
      <c r="U52" s="4"/>
      <c r="V52" s="4"/>
      <c r="W52" s="4"/>
      <c r="X52" s="7"/>
      <c r="Y52" s="4"/>
      <c r="Z52" s="4"/>
      <c r="AA52" s="4"/>
      <c r="AB52" s="4"/>
      <c r="AC52" s="4"/>
      <c r="AD52" s="4"/>
      <c r="AE52" s="4"/>
      <c r="AF52" s="4"/>
    </row>
    <row r="53" spans="1:32" ht="14.25" customHeight="1">
      <c r="A53" s="6">
        <v>5</v>
      </c>
      <c r="B53" s="7">
        <v>71</v>
      </c>
      <c r="C53" s="7" t="s">
        <v>44</v>
      </c>
      <c r="D53" s="17" t="s">
        <v>195</v>
      </c>
      <c r="E53" s="27" t="s">
        <v>45</v>
      </c>
      <c r="F53" s="27">
        <v>36252</v>
      </c>
      <c r="G53" s="18" t="s">
        <v>48</v>
      </c>
      <c r="H53" s="13" t="s">
        <v>97</v>
      </c>
      <c r="I53" s="13" t="s">
        <v>176</v>
      </c>
      <c r="J53" s="13"/>
      <c r="K53" s="59"/>
      <c r="L53" s="55">
        <f t="shared" si="2"/>
        <v>0.0009247685185185186</v>
      </c>
      <c r="M53" s="31"/>
      <c r="N53" s="28">
        <f t="shared" si="3"/>
        <v>5.3600000000000145</v>
      </c>
      <c r="O53" s="97"/>
      <c r="P53" s="6" t="s">
        <v>48</v>
      </c>
      <c r="Q53" s="3">
        <v>1</v>
      </c>
      <c r="R53" s="20">
        <v>19.9</v>
      </c>
      <c r="S53" s="20"/>
      <c r="T53" s="4"/>
      <c r="U53" s="4"/>
      <c r="V53" s="4"/>
      <c r="W53" s="4"/>
      <c r="X53" s="7"/>
      <c r="Y53" s="4"/>
      <c r="Z53" s="4"/>
      <c r="AA53" s="4"/>
      <c r="AB53" s="4"/>
      <c r="AC53" s="4"/>
      <c r="AD53" s="4"/>
      <c r="AE53" s="4"/>
      <c r="AF53" s="4"/>
    </row>
    <row r="54" spans="1:32" ht="14.25" customHeight="1">
      <c r="A54" s="6">
        <v>6</v>
      </c>
      <c r="B54" s="7">
        <v>93</v>
      </c>
      <c r="C54" s="7" t="s">
        <v>47</v>
      </c>
      <c r="D54" s="17" t="s">
        <v>197</v>
      </c>
      <c r="E54" s="27" t="s">
        <v>45</v>
      </c>
      <c r="F54" s="27">
        <v>36165</v>
      </c>
      <c r="G54" s="18" t="s">
        <v>48</v>
      </c>
      <c r="H54" s="13" t="s">
        <v>93</v>
      </c>
      <c r="I54" s="13"/>
      <c r="J54" s="13"/>
      <c r="K54" s="59"/>
      <c r="L54" s="55">
        <f t="shared" si="2"/>
        <v>0.0009346064814814815</v>
      </c>
      <c r="M54" s="31">
        <f>ROUNDDOWN(L54*86400/2,3)</f>
        <v>40.375</v>
      </c>
      <c r="N54" s="28">
        <f t="shared" si="3"/>
        <v>6.210000000000009</v>
      </c>
      <c r="O54" s="97"/>
      <c r="P54" s="6" t="s">
        <v>48</v>
      </c>
      <c r="Q54" s="3">
        <v>1</v>
      </c>
      <c r="R54" s="20">
        <v>20.75</v>
      </c>
      <c r="S54" s="20"/>
      <c r="T54" s="4"/>
      <c r="U54" s="4"/>
      <c r="V54" s="4"/>
      <c r="W54" s="4"/>
      <c r="X54" s="7"/>
      <c r="Y54" s="4"/>
      <c r="Z54" s="4"/>
      <c r="AA54" s="4"/>
      <c r="AB54" s="4"/>
      <c r="AC54" s="4"/>
      <c r="AD54" s="4"/>
      <c r="AE54" s="4"/>
      <c r="AF54" s="4"/>
    </row>
    <row r="55" spans="1:32" ht="14.25" customHeight="1">
      <c r="A55" s="6">
        <v>7</v>
      </c>
      <c r="B55" s="7">
        <v>89</v>
      </c>
      <c r="C55" s="7" t="s">
        <v>44</v>
      </c>
      <c r="D55" s="17" t="s">
        <v>191</v>
      </c>
      <c r="E55" s="27" t="s">
        <v>45</v>
      </c>
      <c r="F55" s="27">
        <v>36152</v>
      </c>
      <c r="G55" s="18" t="s">
        <v>48</v>
      </c>
      <c r="H55" s="13" t="s">
        <v>93</v>
      </c>
      <c r="I55" s="13"/>
      <c r="J55" s="13"/>
      <c r="K55" s="12"/>
      <c r="L55" s="55">
        <f t="shared" si="2"/>
        <v>0.0009400462962962962</v>
      </c>
      <c r="M55" s="31"/>
      <c r="N55" s="28">
        <f t="shared" si="3"/>
        <v>6.680000000000007</v>
      </c>
      <c r="O55" s="97"/>
      <c r="P55" s="6" t="s">
        <v>68</v>
      </c>
      <c r="Q55" s="3">
        <v>1</v>
      </c>
      <c r="R55" s="20">
        <v>21.22</v>
      </c>
      <c r="S55" s="20"/>
      <c r="T55" s="4"/>
      <c r="U55" s="4"/>
      <c r="V55" s="4"/>
      <c r="W55" s="4"/>
      <c r="X55" s="7"/>
      <c r="Y55" s="4"/>
      <c r="Z55" s="4"/>
      <c r="AA55" s="4"/>
      <c r="AB55" s="4"/>
      <c r="AC55" s="4"/>
      <c r="AD55" s="4"/>
      <c r="AE55" s="4"/>
      <c r="AF55" s="4"/>
    </row>
    <row r="56" spans="1:32" ht="14.25" customHeight="1">
      <c r="A56" s="6">
        <v>8</v>
      </c>
      <c r="B56" s="7">
        <v>76</v>
      </c>
      <c r="C56" s="7" t="s">
        <v>47</v>
      </c>
      <c r="D56" s="17" t="s">
        <v>76</v>
      </c>
      <c r="E56" s="27" t="s">
        <v>45</v>
      </c>
      <c r="F56" s="27" t="s">
        <v>73</v>
      </c>
      <c r="G56" s="18" t="s">
        <v>48</v>
      </c>
      <c r="H56" s="13" t="s">
        <v>54</v>
      </c>
      <c r="I56" s="13" t="s">
        <v>57</v>
      </c>
      <c r="J56" s="13"/>
      <c r="K56" s="59"/>
      <c r="L56" s="55">
        <f t="shared" si="2"/>
        <v>0.0009784722222222222</v>
      </c>
      <c r="M56" s="31"/>
      <c r="N56" s="28">
        <f t="shared" si="3"/>
        <v>10.000000000000005</v>
      </c>
      <c r="O56" s="97"/>
      <c r="P56" s="6" t="s">
        <v>68</v>
      </c>
      <c r="Q56" s="3">
        <v>1</v>
      </c>
      <c r="R56" s="20">
        <v>24.54</v>
      </c>
      <c r="S56" s="20"/>
      <c r="T56" s="4"/>
      <c r="U56" s="4"/>
      <c r="V56" s="4"/>
      <c r="W56" s="4"/>
      <c r="X56" s="7"/>
      <c r="Y56" s="4"/>
      <c r="Z56" s="4"/>
      <c r="AA56" s="4"/>
      <c r="AB56" s="4"/>
      <c r="AC56" s="4"/>
      <c r="AD56" s="4"/>
      <c r="AE56" s="4"/>
      <c r="AF56" s="4"/>
    </row>
    <row r="57" spans="1:32" ht="14.25" customHeight="1">
      <c r="A57" s="6">
        <v>9</v>
      </c>
      <c r="B57" s="7">
        <v>73</v>
      </c>
      <c r="C57" s="7" t="s">
        <v>47</v>
      </c>
      <c r="D57" s="17" t="s">
        <v>192</v>
      </c>
      <c r="E57" s="27" t="s">
        <v>45</v>
      </c>
      <c r="F57" s="27">
        <v>36296</v>
      </c>
      <c r="G57" s="18" t="s">
        <v>83</v>
      </c>
      <c r="H57" s="13" t="s">
        <v>97</v>
      </c>
      <c r="I57" s="13" t="s">
        <v>180</v>
      </c>
      <c r="J57" s="13"/>
      <c r="K57" s="59"/>
      <c r="L57" s="55">
        <f t="shared" si="2"/>
        <v>0.0010385416666666668</v>
      </c>
      <c r="M57" s="31"/>
      <c r="N57" s="28">
        <f t="shared" si="3"/>
        <v>15.19000000000002</v>
      </c>
      <c r="O57" s="97"/>
      <c r="P57" s="6" t="s">
        <v>83</v>
      </c>
      <c r="Q57" s="3">
        <v>1</v>
      </c>
      <c r="R57" s="20">
        <v>29.73</v>
      </c>
      <c r="S57" s="20"/>
      <c r="T57" s="4"/>
      <c r="U57" s="4"/>
      <c r="V57" s="4"/>
      <c r="W57" s="4"/>
      <c r="X57" s="7"/>
      <c r="Y57" s="4"/>
      <c r="Z57" s="4"/>
      <c r="AA57" s="4"/>
      <c r="AB57" s="4"/>
      <c r="AC57" s="4"/>
      <c r="AD57" s="4"/>
      <c r="AE57" s="4"/>
      <c r="AF57" s="4"/>
    </row>
    <row r="58" spans="1:32" ht="14.25" customHeight="1">
      <c r="A58" s="6">
        <v>10</v>
      </c>
      <c r="B58" s="7">
        <v>74</v>
      </c>
      <c r="C58" s="7" t="s">
        <v>47</v>
      </c>
      <c r="D58" s="17" t="s">
        <v>189</v>
      </c>
      <c r="E58" s="27" t="s">
        <v>45</v>
      </c>
      <c r="F58" s="27">
        <v>36291</v>
      </c>
      <c r="G58" s="18" t="s">
        <v>83</v>
      </c>
      <c r="H58" s="13" t="s">
        <v>97</v>
      </c>
      <c r="I58" s="13" t="s">
        <v>190</v>
      </c>
      <c r="J58" s="13"/>
      <c r="K58" s="59"/>
      <c r="L58" s="55">
        <f t="shared" si="2"/>
        <v>0.0011037037037037037</v>
      </c>
      <c r="M58" s="31"/>
      <c r="N58" s="28">
        <f t="shared" si="3"/>
        <v>20.820000000000014</v>
      </c>
      <c r="O58" s="97"/>
      <c r="P58" s="6" t="s">
        <v>151</v>
      </c>
      <c r="Q58" s="3">
        <v>1</v>
      </c>
      <c r="R58" s="20">
        <v>35.36</v>
      </c>
      <c r="S58" s="20"/>
      <c r="T58" s="4"/>
      <c r="U58" s="4"/>
      <c r="V58" s="4"/>
      <c r="W58" s="4"/>
      <c r="X58" s="7"/>
      <c r="Y58" s="4"/>
      <c r="Z58" s="4"/>
      <c r="AA58" s="4"/>
      <c r="AB58" s="4"/>
      <c r="AC58" s="4"/>
      <c r="AD58" s="4"/>
      <c r="AE58" s="4"/>
      <c r="AF58" s="4"/>
    </row>
    <row r="59" spans="1:32" ht="14.25" customHeight="1" thickBot="1">
      <c r="A59" s="32">
        <v>11</v>
      </c>
      <c r="B59" s="33">
        <v>72</v>
      </c>
      <c r="C59" s="33" t="s">
        <v>44</v>
      </c>
      <c r="D59" s="34" t="s">
        <v>193</v>
      </c>
      <c r="E59" s="35" t="s">
        <v>45</v>
      </c>
      <c r="F59" s="35">
        <v>36327</v>
      </c>
      <c r="G59" s="36" t="s">
        <v>83</v>
      </c>
      <c r="H59" s="37" t="s">
        <v>97</v>
      </c>
      <c r="I59" s="37" t="s">
        <v>176</v>
      </c>
      <c r="J59" s="37"/>
      <c r="K59" s="39"/>
      <c r="L59" s="64">
        <f t="shared" si="2"/>
        <v>0.0012074074074074073</v>
      </c>
      <c r="M59" s="65"/>
      <c r="N59" s="58">
        <f t="shared" si="3"/>
        <v>29.779999999999998</v>
      </c>
      <c r="O59" s="112"/>
      <c r="P59" s="32" t="s">
        <v>154</v>
      </c>
      <c r="Q59" s="3">
        <v>1</v>
      </c>
      <c r="R59" s="20">
        <v>44.32</v>
      </c>
      <c r="S59" s="20"/>
      <c r="T59" s="4"/>
      <c r="U59" s="4"/>
      <c r="V59" s="4"/>
      <c r="W59" s="4"/>
      <c r="X59" s="7"/>
      <c r="Y59" s="4"/>
      <c r="Z59" s="4"/>
      <c r="AA59" s="4"/>
      <c r="AB59" s="4"/>
      <c r="AC59" s="4"/>
      <c r="AD59" s="4"/>
      <c r="AE59" s="4"/>
      <c r="AF59" s="4"/>
    </row>
    <row r="60" spans="1:32" ht="9.75" customHeight="1" thickTop="1">
      <c r="A60" s="6"/>
      <c r="B60" s="7"/>
      <c r="C60" s="7"/>
      <c r="D60" s="17"/>
      <c r="E60" s="27"/>
      <c r="F60" s="27"/>
      <c r="G60" s="18"/>
      <c r="H60" s="13"/>
      <c r="I60" s="13"/>
      <c r="J60" s="13"/>
      <c r="K60" s="12"/>
      <c r="L60" s="55"/>
      <c r="M60" s="31"/>
      <c r="N60" s="28"/>
      <c r="O60" s="97"/>
      <c r="P60" s="6"/>
      <c r="Q60" s="3"/>
      <c r="R60" s="20"/>
      <c r="S60" s="20"/>
      <c r="T60" s="4"/>
      <c r="U60" s="4"/>
      <c r="V60" s="4"/>
      <c r="W60" s="4"/>
      <c r="X60" s="7"/>
      <c r="Y60" s="4"/>
      <c r="Z60" s="4"/>
      <c r="AA60" s="4"/>
      <c r="AB60" s="4"/>
      <c r="AC60" s="4"/>
      <c r="AD60" s="4"/>
      <c r="AE60" s="4"/>
      <c r="AF60" s="4"/>
    </row>
    <row r="61" spans="2:32" ht="24" customHeight="1">
      <c r="B61" s="16"/>
      <c r="C61" s="140" t="s">
        <v>248</v>
      </c>
      <c r="D61" s="140"/>
      <c r="E61" s="140"/>
      <c r="F61" s="140"/>
      <c r="G61" s="140"/>
      <c r="H61" s="140"/>
      <c r="I61" s="140"/>
      <c r="J61" s="140"/>
      <c r="K61" s="16"/>
      <c r="L61" s="140" t="s">
        <v>38</v>
      </c>
      <c r="M61" s="140"/>
      <c r="N61" s="140"/>
      <c r="O61" s="104"/>
      <c r="P61" s="16"/>
      <c r="Q61" s="3"/>
      <c r="R61" s="4">
        <v>37.5</v>
      </c>
      <c r="S61" s="4">
        <v>35.4</v>
      </c>
      <c r="T61" s="4"/>
      <c r="U61" s="4"/>
      <c r="V61" s="4"/>
      <c r="W61" s="4"/>
      <c r="X61" s="7"/>
      <c r="Y61" s="4"/>
      <c r="Z61" s="4"/>
      <c r="AA61" s="4"/>
      <c r="AB61" s="4"/>
      <c r="AC61" s="4"/>
      <c r="AD61" s="4"/>
      <c r="AE61" s="4"/>
      <c r="AF61" s="4"/>
    </row>
    <row r="62" spans="1:32" ht="14.25" customHeight="1" thickBot="1">
      <c r="A62" s="2" t="s">
        <v>4</v>
      </c>
      <c r="B62" s="2" t="s">
        <v>0</v>
      </c>
      <c r="C62" s="10" t="s">
        <v>6</v>
      </c>
      <c r="D62" s="2" t="s">
        <v>2</v>
      </c>
      <c r="E62" s="2" t="s">
        <v>273</v>
      </c>
      <c r="F62" s="2" t="s">
        <v>1</v>
      </c>
      <c r="G62" s="2" t="s">
        <v>1</v>
      </c>
      <c r="H62" s="2" t="s">
        <v>39</v>
      </c>
      <c r="I62" s="2" t="s">
        <v>39</v>
      </c>
      <c r="J62" s="2" t="s">
        <v>7</v>
      </c>
      <c r="K62" s="2"/>
      <c r="L62" s="11" t="s">
        <v>3</v>
      </c>
      <c r="M62" s="11" t="s">
        <v>8</v>
      </c>
      <c r="N62" s="11" t="s">
        <v>11</v>
      </c>
      <c r="O62" s="2" t="s">
        <v>8</v>
      </c>
      <c r="P62" s="2" t="s">
        <v>5</v>
      </c>
      <c r="Q62" s="3"/>
      <c r="R62" s="20"/>
      <c r="S62" s="20"/>
      <c r="T62" s="4"/>
      <c r="U62" s="4"/>
      <c r="V62" s="4"/>
      <c r="W62" s="4"/>
      <c r="X62" s="7"/>
      <c r="Y62" s="4"/>
      <c r="Z62" s="4"/>
      <c r="AA62" s="4"/>
      <c r="AB62" s="4"/>
      <c r="AC62" s="4"/>
      <c r="AD62" s="4"/>
      <c r="AE62" s="4"/>
      <c r="AF62" s="4"/>
    </row>
    <row r="63" spans="1:32" ht="13.5" customHeight="1" thickTop="1">
      <c r="A63" s="6">
        <v>1</v>
      </c>
      <c r="B63" s="7">
        <v>83</v>
      </c>
      <c r="C63" s="7" t="s">
        <v>44</v>
      </c>
      <c r="D63" s="17" t="s">
        <v>228</v>
      </c>
      <c r="E63" s="27" t="s">
        <v>124</v>
      </c>
      <c r="F63" s="27">
        <v>35555</v>
      </c>
      <c r="G63" s="18" t="s">
        <v>41</v>
      </c>
      <c r="H63" s="13" t="s">
        <v>93</v>
      </c>
      <c r="I63" s="13"/>
      <c r="J63" s="13"/>
      <c r="K63" s="12"/>
      <c r="L63" s="55">
        <f>(Q63*60+R63)/86400</f>
        <v>0.0008467592592592592</v>
      </c>
      <c r="M63" s="31"/>
      <c r="N63" s="28">
        <f>(L63-L$63)*86400</f>
        <v>0</v>
      </c>
      <c r="O63" s="97"/>
      <c r="P63" s="6" t="s">
        <v>41</v>
      </c>
      <c r="Q63" s="3">
        <v>1</v>
      </c>
      <c r="R63" s="20">
        <v>13.16</v>
      </c>
      <c r="S63" s="20"/>
      <c r="T63" s="4"/>
      <c r="U63" s="4"/>
      <c r="V63" s="4"/>
      <c r="W63" s="4"/>
      <c r="X63" s="7"/>
      <c r="Y63" s="4"/>
      <c r="Z63" s="4"/>
      <c r="AA63" s="4"/>
      <c r="AB63" s="4"/>
      <c r="AC63" s="4"/>
      <c r="AD63" s="4"/>
      <c r="AE63" s="4"/>
      <c r="AF63" s="4"/>
    </row>
    <row r="64" spans="1:32" ht="13.5" customHeight="1">
      <c r="A64" s="6">
        <v>2</v>
      </c>
      <c r="B64" s="7">
        <v>84</v>
      </c>
      <c r="C64" s="7" t="s">
        <v>47</v>
      </c>
      <c r="D64" s="17" t="s">
        <v>207</v>
      </c>
      <c r="E64" s="27" t="s">
        <v>124</v>
      </c>
      <c r="F64" s="27">
        <v>34894</v>
      </c>
      <c r="G64" s="18" t="s">
        <v>41</v>
      </c>
      <c r="H64" s="13" t="s">
        <v>93</v>
      </c>
      <c r="I64" s="13"/>
      <c r="J64" s="13"/>
      <c r="K64" s="12"/>
      <c r="L64" s="55">
        <f>(Q64*60+R64)/86400</f>
        <v>0.0008629629629629629</v>
      </c>
      <c r="M64" s="31"/>
      <c r="N64" s="28">
        <f>(L64-L$63)*86400</f>
        <v>1.4000000000000008</v>
      </c>
      <c r="O64" s="97"/>
      <c r="P64" s="6" t="s">
        <v>48</v>
      </c>
      <c r="Q64" s="3">
        <v>1</v>
      </c>
      <c r="R64" s="20">
        <v>14.56</v>
      </c>
      <c r="S64" s="20"/>
      <c r="T64" s="4"/>
      <c r="U64" s="4"/>
      <c r="V64" s="4"/>
      <c r="W64" s="4"/>
      <c r="X64" s="7"/>
      <c r="Y64" s="4"/>
      <c r="Z64" s="4"/>
      <c r="AA64" s="4"/>
      <c r="AB64" s="4"/>
      <c r="AC64" s="4"/>
      <c r="AD64" s="4"/>
      <c r="AE64" s="4"/>
      <c r="AF64" s="4"/>
    </row>
    <row r="65" spans="1:32" ht="13.5" customHeight="1">
      <c r="A65" s="6">
        <v>3</v>
      </c>
      <c r="B65" s="7">
        <v>85</v>
      </c>
      <c r="C65" s="7" t="s">
        <v>47</v>
      </c>
      <c r="D65" s="17" t="s">
        <v>208</v>
      </c>
      <c r="E65" s="27" t="s">
        <v>124</v>
      </c>
      <c r="F65" s="27">
        <v>35408</v>
      </c>
      <c r="G65" s="18" t="s">
        <v>41</v>
      </c>
      <c r="H65" s="13" t="s">
        <v>93</v>
      </c>
      <c r="I65" s="13"/>
      <c r="J65" s="13"/>
      <c r="K65" s="59"/>
      <c r="L65" s="55">
        <f>(Q65*60+R65)/86400</f>
        <v>0.0009018518518518519</v>
      </c>
      <c r="M65" s="31">
        <f>ROUNDDOWN(L65*86400/2,3)</f>
        <v>38.96</v>
      </c>
      <c r="N65" s="28">
        <f>(L65-L$63)*86400</f>
        <v>4.760000000000009</v>
      </c>
      <c r="O65" s="97"/>
      <c r="P65" s="6" t="s">
        <v>48</v>
      </c>
      <c r="Q65" s="3">
        <v>1</v>
      </c>
      <c r="R65" s="20">
        <v>17.92</v>
      </c>
      <c r="S65" s="20"/>
      <c r="T65" s="4"/>
      <c r="U65" s="4"/>
      <c r="V65" s="4"/>
      <c r="W65" s="4"/>
      <c r="X65" s="7"/>
      <c r="Y65" s="4"/>
      <c r="Z65" s="4"/>
      <c r="AA65" s="4"/>
      <c r="AB65" s="4"/>
      <c r="AC65" s="4"/>
      <c r="AD65" s="4"/>
      <c r="AE65" s="4"/>
      <c r="AF65" s="4"/>
    </row>
    <row r="66" spans="1:32" ht="13.5" customHeight="1">
      <c r="A66" s="6">
        <v>4</v>
      </c>
      <c r="B66" s="7">
        <v>112</v>
      </c>
      <c r="C66" s="7" t="s">
        <v>44</v>
      </c>
      <c r="D66" s="17" t="s">
        <v>203</v>
      </c>
      <c r="E66" s="27" t="s">
        <v>124</v>
      </c>
      <c r="F66" s="27">
        <v>35563</v>
      </c>
      <c r="G66" s="18" t="s">
        <v>48</v>
      </c>
      <c r="H66" s="13" t="s">
        <v>93</v>
      </c>
      <c r="I66" s="13"/>
      <c r="J66" s="13"/>
      <c r="K66" s="12"/>
      <c r="L66" s="55">
        <f>(Q66*60+R66)/86400</f>
        <v>0.000910300925925926</v>
      </c>
      <c r="M66" s="31">
        <f>ROUNDDOWN(L66*86400/2,3)</f>
        <v>39.325</v>
      </c>
      <c r="N66" s="28">
        <f>(L66-L$63)*86400</f>
        <v>5.490000000000005</v>
      </c>
      <c r="O66" s="97"/>
      <c r="P66" s="6" t="s">
        <v>48</v>
      </c>
      <c r="Q66" s="3">
        <v>1</v>
      </c>
      <c r="R66" s="20">
        <v>18.65</v>
      </c>
      <c r="S66" s="20"/>
      <c r="T66" s="4"/>
      <c r="U66" s="4"/>
      <c r="V66" s="4"/>
      <c r="W66" s="4"/>
      <c r="X66" s="7"/>
      <c r="Y66" s="4"/>
      <c r="Z66" s="4"/>
      <c r="AA66" s="4"/>
      <c r="AB66" s="4"/>
      <c r="AC66" s="4"/>
      <c r="AD66" s="4"/>
      <c r="AE66" s="4"/>
      <c r="AF66" s="4"/>
    </row>
    <row r="67" spans="1:32" ht="13.5" customHeight="1">
      <c r="A67" s="6">
        <v>5</v>
      </c>
      <c r="B67" s="7">
        <v>82</v>
      </c>
      <c r="C67" s="7" t="s">
        <v>47</v>
      </c>
      <c r="D67" s="17" t="s">
        <v>206</v>
      </c>
      <c r="E67" s="27" t="s">
        <v>124</v>
      </c>
      <c r="F67" s="27">
        <v>35030</v>
      </c>
      <c r="G67" s="18" t="s">
        <v>41</v>
      </c>
      <c r="H67" s="13" t="s">
        <v>93</v>
      </c>
      <c r="I67" s="13"/>
      <c r="J67" s="13"/>
      <c r="K67" s="59"/>
      <c r="L67" s="55">
        <f>(Q67*60+R67)/86400</f>
        <v>0.0009395833333333334</v>
      </c>
      <c r="M67" s="31"/>
      <c r="N67" s="28">
        <f>(L67-L$63)*86400</f>
        <v>8.020000000000008</v>
      </c>
      <c r="O67" s="97"/>
      <c r="P67" s="6" t="s">
        <v>48</v>
      </c>
      <c r="Q67" s="3">
        <v>1</v>
      </c>
      <c r="R67" s="20">
        <v>21.18</v>
      </c>
      <c r="S67" s="20"/>
      <c r="T67" s="4"/>
      <c r="U67" s="4"/>
      <c r="V67" s="4"/>
      <c r="W67" s="4"/>
      <c r="X67" s="7"/>
      <c r="Y67" s="4"/>
      <c r="Z67" s="4"/>
      <c r="AA67" s="4"/>
      <c r="AB67" s="4"/>
      <c r="AC67" s="4"/>
      <c r="AD67" s="4"/>
      <c r="AE67" s="4"/>
      <c r="AF67" s="4"/>
    </row>
    <row r="68" spans="1:32" ht="13.5" customHeight="1" thickBot="1">
      <c r="A68" s="32"/>
      <c r="B68" s="33">
        <v>80</v>
      </c>
      <c r="C68" s="33" t="s">
        <v>44</v>
      </c>
      <c r="D68" s="34" t="s">
        <v>202</v>
      </c>
      <c r="E68" s="35" t="s">
        <v>124</v>
      </c>
      <c r="F68" s="35">
        <v>35463</v>
      </c>
      <c r="G68" s="36" t="s">
        <v>48</v>
      </c>
      <c r="H68" s="37" t="s">
        <v>97</v>
      </c>
      <c r="I68" s="37" t="s">
        <v>162</v>
      </c>
      <c r="J68" s="37"/>
      <c r="K68" s="39"/>
      <c r="L68" s="64" t="s">
        <v>81</v>
      </c>
      <c r="M68" s="65"/>
      <c r="N68" s="58"/>
      <c r="O68" s="112"/>
      <c r="P68" s="32"/>
      <c r="Q68" s="3"/>
      <c r="R68" s="20"/>
      <c r="S68" s="20"/>
      <c r="T68" s="4"/>
      <c r="U68" s="4"/>
      <c r="V68" s="4"/>
      <c r="W68" s="4"/>
      <c r="X68" s="7"/>
      <c r="Y68" s="4"/>
      <c r="Z68" s="4"/>
      <c r="AA68" s="4"/>
      <c r="AB68" s="4"/>
      <c r="AC68" s="4"/>
      <c r="AD68" s="4"/>
      <c r="AE68" s="4"/>
      <c r="AF68" s="4"/>
    </row>
    <row r="69" spans="1:32" ht="9" customHeight="1" thickTop="1">
      <c r="A69" s="6"/>
      <c r="B69" s="7"/>
      <c r="C69" s="7"/>
      <c r="D69" s="17"/>
      <c r="E69" s="27"/>
      <c r="F69" s="27"/>
      <c r="G69" s="18"/>
      <c r="H69" s="13"/>
      <c r="I69" s="13"/>
      <c r="J69" s="13"/>
      <c r="K69" s="12"/>
      <c r="L69" s="55"/>
      <c r="M69" s="31"/>
      <c r="N69" s="28"/>
      <c r="O69" s="97"/>
      <c r="P69" s="6"/>
      <c r="Q69" s="3"/>
      <c r="R69" s="20"/>
      <c r="S69" s="20"/>
      <c r="T69" s="4"/>
      <c r="U69" s="4"/>
      <c r="V69" s="4"/>
      <c r="W69" s="4"/>
      <c r="X69" s="7"/>
      <c r="Y69" s="4"/>
      <c r="Z69" s="4"/>
      <c r="AA69" s="4"/>
      <c r="AB69" s="4"/>
      <c r="AC69" s="4"/>
      <c r="AD69" s="4"/>
      <c r="AE69" s="4"/>
      <c r="AF69" s="4"/>
    </row>
    <row r="70" spans="2:32" ht="24.75" customHeight="1">
      <c r="B70" s="16"/>
      <c r="C70" s="140" t="s">
        <v>250</v>
      </c>
      <c r="D70" s="140"/>
      <c r="E70" s="140"/>
      <c r="F70" s="140"/>
      <c r="G70" s="140"/>
      <c r="H70" s="140"/>
      <c r="I70" s="140"/>
      <c r="J70" s="140"/>
      <c r="K70" s="16"/>
      <c r="L70" s="140" t="s">
        <v>38</v>
      </c>
      <c r="M70" s="140"/>
      <c r="N70" s="140"/>
      <c r="O70" s="104"/>
      <c r="P70" s="16"/>
      <c r="Q70" s="3"/>
      <c r="R70" s="4">
        <v>37.5</v>
      </c>
      <c r="S70" s="4">
        <v>35.4</v>
      </c>
      <c r="T70" s="4"/>
      <c r="U70" s="4"/>
      <c r="V70" s="4"/>
      <c r="W70" s="4"/>
      <c r="X70" s="7"/>
      <c r="Y70" s="4"/>
      <c r="Z70" s="4"/>
      <c r="AA70" s="4"/>
      <c r="AB70" s="4"/>
      <c r="AC70" s="4"/>
      <c r="AD70" s="4"/>
      <c r="AE70" s="4"/>
      <c r="AF70" s="4"/>
    </row>
    <row r="71" spans="1:32" ht="16.5" customHeight="1" thickBot="1">
      <c r="A71" s="2" t="s">
        <v>4</v>
      </c>
      <c r="B71" s="2" t="s">
        <v>0</v>
      </c>
      <c r="C71" s="10" t="s">
        <v>6</v>
      </c>
      <c r="D71" s="2" t="s">
        <v>2</v>
      </c>
      <c r="E71" s="2" t="s">
        <v>273</v>
      </c>
      <c r="F71" s="2" t="s">
        <v>1</v>
      </c>
      <c r="G71" s="2" t="s">
        <v>1</v>
      </c>
      <c r="H71" s="2" t="s">
        <v>39</v>
      </c>
      <c r="I71" s="2" t="s">
        <v>39</v>
      </c>
      <c r="J71" s="2" t="s">
        <v>7</v>
      </c>
      <c r="K71" s="2"/>
      <c r="L71" s="11" t="s">
        <v>3</v>
      </c>
      <c r="M71" s="11" t="s">
        <v>8</v>
      </c>
      <c r="N71" s="11" t="s">
        <v>11</v>
      </c>
      <c r="O71" s="2" t="s">
        <v>8</v>
      </c>
      <c r="P71" s="2" t="s">
        <v>5</v>
      </c>
      <c r="Q71" s="3"/>
      <c r="R71" s="20"/>
      <c r="S71" s="20"/>
      <c r="T71" s="4"/>
      <c r="U71" s="4"/>
      <c r="V71" s="4"/>
      <c r="W71" s="4"/>
      <c r="X71" s="7"/>
      <c r="Y71" s="4"/>
      <c r="Z71" s="4"/>
      <c r="AA71" s="4"/>
      <c r="AB71" s="4"/>
      <c r="AC71" s="4"/>
      <c r="AD71" s="4"/>
      <c r="AE71" s="4"/>
      <c r="AF71" s="4"/>
    </row>
    <row r="72" spans="1:32" ht="15" customHeight="1" thickTop="1">
      <c r="A72" s="6">
        <v>1</v>
      </c>
      <c r="B72" s="7">
        <v>104</v>
      </c>
      <c r="C72" s="7" t="s">
        <v>44</v>
      </c>
      <c r="D72" s="17" t="s">
        <v>231</v>
      </c>
      <c r="E72" s="27" t="s">
        <v>22</v>
      </c>
      <c r="F72" s="27">
        <v>31648</v>
      </c>
      <c r="G72" s="18" t="s">
        <v>230</v>
      </c>
      <c r="H72" s="13" t="s">
        <v>93</v>
      </c>
      <c r="I72" s="13"/>
      <c r="J72" s="13"/>
      <c r="K72" s="12"/>
      <c r="L72" s="55">
        <f aca="true" t="shared" si="4" ref="L72:L85">(Q72*60+R72)/86400</f>
        <v>0.000838425925925926</v>
      </c>
      <c r="M72" s="31"/>
      <c r="N72" s="28">
        <f>(L72-L$72)*86400</f>
        <v>0</v>
      </c>
      <c r="O72" s="97"/>
      <c r="P72" s="6" t="s">
        <v>41</v>
      </c>
      <c r="Q72" s="3">
        <v>1</v>
      </c>
      <c r="R72" s="20">
        <v>12.44</v>
      </c>
      <c r="S72" s="20"/>
      <c r="T72" s="4"/>
      <c r="U72" s="4"/>
      <c r="V72" s="4"/>
      <c r="W72" s="4"/>
      <c r="X72" s="7"/>
      <c r="Y72" s="4"/>
      <c r="Z72" s="4"/>
      <c r="AA72" s="4"/>
      <c r="AB72" s="4"/>
      <c r="AC72" s="4"/>
      <c r="AD72" s="4"/>
      <c r="AE72" s="4"/>
      <c r="AF72" s="4"/>
    </row>
    <row r="73" spans="1:32" ht="15" customHeight="1">
      <c r="A73" s="6">
        <v>2</v>
      </c>
      <c r="B73" s="7">
        <v>106</v>
      </c>
      <c r="C73" s="7" t="s">
        <v>47</v>
      </c>
      <c r="D73" s="17" t="s">
        <v>227</v>
      </c>
      <c r="E73" s="27" t="s">
        <v>22</v>
      </c>
      <c r="F73" s="27">
        <v>33111</v>
      </c>
      <c r="G73" s="18" t="s">
        <v>41</v>
      </c>
      <c r="H73" s="13" t="s">
        <v>93</v>
      </c>
      <c r="I73" s="13"/>
      <c r="J73" s="13"/>
      <c r="K73" s="59"/>
      <c r="L73" s="55">
        <f t="shared" si="4"/>
        <v>0.0008457175925925925</v>
      </c>
      <c r="M73" s="31"/>
      <c r="N73" s="28">
        <f aca="true" t="shared" si="5" ref="N73:N85">(L73-L$72)*86400</f>
        <v>0.6299999999999868</v>
      </c>
      <c r="O73" s="97"/>
      <c r="P73" s="6" t="s">
        <v>41</v>
      </c>
      <c r="Q73" s="3">
        <v>1</v>
      </c>
      <c r="R73" s="20">
        <v>13.07</v>
      </c>
      <c r="S73" s="20"/>
      <c r="T73" s="4"/>
      <c r="U73" s="4"/>
      <c r="V73" s="4"/>
      <c r="W73" s="4"/>
      <c r="X73" s="7"/>
      <c r="Y73" s="4"/>
      <c r="Z73" s="4"/>
      <c r="AA73" s="4"/>
      <c r="AB73" s="4"/>
      <c r="AC73" s="4"/>
      <c r="AD73" s="4"/>
      <c r="AE73" s="4"/>
      <c r="AF73" s="4"/>
    </row>
    <row r="74" spans="1:32" ht="15" customHeight="1">
      <c r="A74" s="6">
        <v>3</v>
      </c>
      <c r="B74" s="7">
        <v>105</v>
      </c>
      <c r="C74" s="7" t="s">
        <v>44</v>
      </c>
      <c r="D74" s="17" t="s">
        <v>233</v>
      </c>
      <c r="E74" s="27" t="s">
        <v>22</v>
      </c>
      <c r="F74" s="27">
        <v>33039</v>
      </c>
      <c r="G74" s="18" t="s">
        <v>41</v>
      </c>
      <c r="H74" s="13" t="s">
        <v>93</v>
      </c>
      <c r="I74" s="13"/>
      <c r="J74" s="13"/>
      <c r="K74" s="12"/>
      <c r="L74" s="55">
        <f t="shared" si="4"/>
        <v>0.000853587962962963</v>
      </c>
      <c r="M74" s="31"/>
      <c r="N74" s="28">
        <f t="shared" si="5"/>
        <v>1.3100000000000014</v>
      </c>
      <c r="O74" s="97"/>
      <c r="P74" s="6" t="s">
        <v>41</v>
      </c>
      <c r="Q74" s="3">
        <v>1</v>
      </c>
      <c r="R74" s="20">
        <v>13.75</v>
      </c>
      <c r="S74" s="20"/>
      <c r="T74" s="4"/>
      <c r="U74" s="4"/>
      <c r="V74" s="4"/>
      <c r="W74" s="4"/>
      <c r="X74" s="7"/>
      <c r="Y74" s="4"/>
      <c r="Z74" s="4"/>
      <c r="AA74" s="4"/>
      <c r="AB74" s="4"/>
      <c r="AC74" s="4"/>
      <c r="AD74" s="4"/>
      <c r="AE74" s="4"/>
      <c r="AF74" s="4"/>
    </row>
    <row r="75" spans="1:32" ht="15" customHeight="1">
      <c r="A75" s="6">
        <v>4</v>
      </c>
      <c r="B75" s="7">
        <v>110</v>
      </c>
      <c r="C75" s="7" t="s">
        <v>47</v>
      </c>
      <c r="D75" s="17" t="s">
        <v>232</v>
      </c>
      <c r="E75" s="27" t="s">
        <v>22</v>
      </c>
      <c r="F75" s="27">
        <v>34521</v>
      </c>
      <c r="G75" s="18" t="s">
        <v>41</v>
      </c>
      <c r="H75" s="13" t="s">
        <v>93</v>
      </c>
      <c r="I75" s="13"/>
      <c r="J75" s="13"/>
      <c r="K75" s="59"/>
      <c r="L75" s="55">
        <f t="shared" si="4"/>
        <v>0.0008702546296296296</v>
      </c>
      <c r="M75" s="31"/>
      <c r="N75" s="28">
        <f t="shared" si="5"/>
        <v>2.749999999999993</v>
      </c>
      <c r="O75" s="97"/>
      <c r="P75" s="6" t="s">
        <v>48</v>
      </c>
      <c r="Q75" s="3">
        <v>1</v>
      </c>
      <c r="R75" s="20">
        <v>15.19</v>
      </c>
      <c r="S75" s="20"/>
      <c r="T75" s="4"/>
      <c r="U75" s="4"/>
      <c r="V75" s="4"/>
      <c r="W75" s="4"/>
      <c r="X75" s="7"/>
      <c r="Y75" s="4"/>
      <c r="Z75" s="4"/>
      <c r="AA75" s="4"/>
      <c r="AB75" s="4"/>
      <c r="AC75" s="4"/>
      <c r="AD75" s="4"/>
      <c r="AE75" s="4"/>
      <c r="AF75" s="4"/>
    </row>
    <row r="76" spans="1:32" ht="15" customHeight="1">
      <c r="A76" s="6">
        <v>5</v>
      </c>
      <c r="B76" s="7">
        <v>108</v>
      </c>
      <c r="C76" s="7" t="s">
        <v>47</v>
      </c>
      <c r="D76" s="17" t="s">
        <v>223</v>
      </c>
      <c r="E76" s="27" t="s">
        <v>22</v>
      </c>
      <c r="F76" s="27">
        <v>34425</v>
      </c>
      <c r="G76" s="18" t="s">
        <v>41</v>
      </c>
      <c r="H76" s="13" t="s">
        <v>93</v>
      </c>
      <c r="I76" s="13"/>
      <c r="J76" s="13"/>
      <c r="K76" s="59"/>
      <c r="L76" s="55">
        <f t="shared" si="4"/>
        <v>0.0008726851851851852</v>
      </c>
      <c r="M76" s="31"/>
      <c r="N76" s="28">
        <f t="shared" si="5"/>
        <v>2.960000000000001</v>
      </c>
      <c r="O76" s="97"/>
      <c r="P76" s="6" t="s">
        <v>48</v>
      </c>
      <c r="Q76" s="3">
        <v>1</v>
      </c>
      <c r="R76" s="20">
        <v>15.4</v>
      </c>
      <c r="S76" s="20"/>
      <c r="T76" s="4"/>
      <c r="U76" s="4"/>
      <c r="V76" s="4"/>
      <c r="W76" s="4"/>
      <c r="X76" s="7"/>
      <c r="Y76" s="4"/>
      <c r="Z76" s="4"/>
      <c r="AA76" s="4"/>
      <c r="AB76" s="4"/>
      <c r="AC76" s="4"/>
      <c r="AD76" s="4"/>
      <c r="AE76" s="4"/>
      <c r="AF76" s="4"/>
    </row>
    <row r="77" spans="1:32" ht="15" customHeight="1">
      <c r="A77" s="6">
        <v>6</v>
      </c>
      <c r="B77" s="7">
        <v>95</v>
      </c>
      <c r="C77" s="7" t="s">
        <v>47</v>
      </c>
      <c r="D77" s="17" t="s">
        <v>229</v>
      </c>
      <c r="E77" s="27" t="s">
        <v>22</v>
      </c>
      <c r="F77" s="27">
        <v>31221</v>
      </c>
      <c r="G77" s="18" t="s">
        <v>230</v>
      </c>
      <c r="H77" s="13" t="s">
        <v>55</v>
      </c>
      <c r="I77" s="13"/>
      <c r="J77" s="13"/>
      <c r="K77" s="59"/>
      <c r="L77" s="55">
        <f t="shared" si="4"/>
        <v>0.0008752314814814815</v>
      </c>
      <c r="M77" s="31"/>
      <c r="N77" s="28">
        <f t="shared" si="5"/>
        <v>3.1799999999999997</v>
      </c>
      <c r="O77" s="97"/>
      <c r="P77" s="6" t="s">
        <v>48</v>
      </c>
      <c r="Q77" s="3">
        <v>1</v>
      </c>
      <c r="R77" s="20">
        <v>15.62</v>
      </c>
      <c r="S77" s="20"/>
      <c r="T77" s="4"/>
      <c r="U77" s="4"/>
      <c r="V77" s="4"/>
      <c r="W77" s="4"/>
      <c r="X77" s="7"/>
      <c r="Y77" s="4"/>
      <c r="Z77" s="4"/>
      <c r="AA77" s="4"/>
      <c r="AB77" s="4"/>
      <c r="AC77" s="4"/>
      <c r="AD77" s="4"/>
      <c r="AE77" s="4"/>
      <c r="AF77" s="4"/>
    </row>
    <row r="78" spans="1:32" ht="15" customHeight="1">
      <c r="A78" s="6">
        <v>7</v>
      </c>
      <c r="B78" s="7">
        <v>109</v>
      </c>
      <c r="C78" s="7" t="s">
        <v>44</v>
      </c>
      <c r="D78" s="17" t="s">
        <v>224</v>
      </c>
      <c r="E78" s="27" t="s">
        <v>22</v>
      </c>
      <c r="F78" s="27">
        <v>32118</v>
      </c>
      <c r="G78" s="18" t="s">
        <v>41</v>
      </c>
      <c r="H78" s="13" t="s">
        <v>93</v>
      </c>
      <c r="I78" s="13"/>
      <c r="J78" s="13"/>
      <c r="K78" s="12"/>
      <c r="L78" s="55">
        <f t="shared" si="4"/>
        <v>0.0008842592592592593</v>
      </c>
      <c r="M78" s="31"/>
      <c r="N78" s="28">
        <f t="shared" si="5"/>
        <v>3.960000000000004</v>
      </c>
      <c r="O78" s="97"/>
      <c r="P78" s="6" t="s">
        <v>48</v>
      </c>
      <c r="Q78" s="3">
        <v>1</v>
      </c>
      <c r="R78" s="20">
        <v>16.4</v>
      </c>
      <c r="S78" s="20"/>
      <c r="T78" s="4"/>
      <c r="U78" s="4"/>
      <c r="V78" s="4"/>
      <c r="W78" s="4"/>
      <c r="X78" s="7"/>
      <c r="Y78" s="4"/>
      <c r="Z78" s="4"/>
      <c r="AA78" s="4"/>
      <c r="AB78" s="4"/>
      <c r="AC78" s="4"/>
      <c r="AD78" s="4"/>
      <c r="AE78" s="4"/>
      <c r="AF78" s="4"/>
    </row>
    <row r="79" spans="1:32" ht="15" customHeight="1">
      <c r="A79" s="6">
        <v>8</v>
      </c>
      <c r="B79" s="7">
        <v>100</v>
      </c>
      <c r="C79" s="7" t="s">
        <v>47</v>
      </c>
      <c r="D79" s="17" t="s">
        <v>220</v>
      </c>
      <c r="E79" s="27" t="s">
        <v>22</v>
      </c>
      <c r="F79" s="27">
        <v>34825</v>
      </c>
      <c r="G79" s="18" t="s">
        <v>48</v>
      </c>
      <c r="H79" s="13" t="s">
        <v>216</v>
      </c>
      <c r="I79" s="13" t="s">
        <v>221</v>
      </c>
      <c r="J79" s="13"/>
      <c r="K79" s="59"/>
      <c r="L79" s="55">
        <f t="shared" si="4"/>
        <v>0.0008910879629629629</v>
      </c>
      <c r="M79" s="31"/>
      <c r="N79" s="28">
        <f t="shared" si="5"/>
        <v>4.549999999999991</v>
      </c>
      <c r="O79" s="97"/>
      <c r="P79" s="6" t="s">
        <v>48</v>
      </c>
      <c r="Q79" s="3">
        <v>1</v>
      </c>
      <c r="R79" s="20">
        <v>16.99</v>
      </c>
      <c r="S79" s="20"/>
      <c r="T79" s="4"/>
      <c r="U79" s="4"/>
      <c r="V79" s="4"/>
      <c r="W79" s="4"/>
      <c r="X79" s="7"/>
      <c r="Y79" s="4"/>
      <c r="Z79" s="4"/>
      <c r="AA79" s="4"/>
      <c r="AB79" s="4"/>
      <c r="AC79" s="4"/>
      <c r="AD79" s="4"/>
      <c r="AE79" s="4"/>
      <c r="AF79" s="4"/>
    </row>
    <row r="80" spans="1:32" ht="15" customHeight="1">
      <c r="A80" s="6">
        <v>9</v>
      </c>
      <c r="B80" s="7">
        <v>102</v>
      </c>
      <c r="C80" s="7" t="s">
        <v>44</v>
      </c>
      <c r="D80" s="17" t="s">
        <v>215</v>
      </c>
      <c r="E80" s="27" t="s">
        <v>22</v>
      </c>
      <c r="F80" s="27">
        <v>34223</v>
      </c>
      <c r="G80" s="18" t="s">
        <v>48</v>
      </c>
      <c r="H80" s="13" t="s">
        <v>216</v>
      </c>
      <c r="I80" s="13" t="s">
        <v>217</v>
      </c>
      <c r="J80" s="13"/>
      <c r="K80" s="12"/>
      <c r="L80" s="55">
        <f t="shared" si="4"/>
        <v>0.0009035879629629629</v>
      </c>
      <c r="M80" s="31"/>
      <c r="N80" s="28">
        <f t="shared" si="5"/>
        <v>5.629999999999994</v>
      </c>
      <c r="O80" s="97"/>
      <c r="P80" s="6" t="s">
        <v>48</v>
      </c>
      <c r="Q80" s="3">
        <v>1</v>
      </c>
      <c r="R80" s="20">
        <v>18.07</v>
      </c>
      <c r="S80" s="20"/>
      <c r="T80" s="4"/>
      <c r="U80" s="4"/>
      <c r="V80" s="4"/>
      <c r="W80" s="4"/>
      <c r="X80" s="7"/>
      <c r="Y80" s="4"/>
      <c r="Z80" s="4"/>
      <c r="AA80" s="4"/>
      <c r="AB80" s="4"/>
      <c r="AC80" s="4"/>
      <c r="AD80" s="4"/>
      <c r="AE80" s="4"/>
      <c r="AF80" s="4"/>
    </row>
    <row r="81" spans="1:32" ht="15" customHeight="1">
      <c r="A81" s="6">
        <v>10</v>
      </c>
      <c r="B81" s="7">
        <v>96</v>
      </c>
      <c r="C81" s="7" t="s">
        <v>47</v>
      </c>
      <c r="D81" s="17" t="s">
        <v>210</v>
      </c>
      <c r="E81" s="27" t="s">
        <v>22</v>
      </c>
      <c r="F81" s="27">
        <v>1986</v>
      </c>
      <c r="G81" s="18"/>
      <c r="H81" s="13" t="s">
        <v>97</v>
      </c>
      <c r="I81" s="13"/>
      <c r="J81" s="13"/>
      <c r="K81" s="59"/>
      <c r="L81" s="55">
        <f t="shared" si="4"/>
        <v>0.0009314814814814815</v>
      </c>
      <c r="M81" s="31"/>
      <c r="N81" s="28">
        <f t="shared" si="5"/>
        <v>8.039999999999997</v>
      </c>
      <c r="O81" s="97"/>
      <c r="P81" s="6" t="s">
        <v>48</v>
      </c>
      <c r="Q81" s="3">
        <v>1</v>
      </c>
      <c r="R81" s="20">
        <v>20.48</v>
      </c>
      <c r="S81" s="20"/>
      <c r="T81" s="4"/>
      <c r="U81" s="4"/>
      <c r="V81" s="4"/>
      <c r="W81" s="4"/>
      <c r="X81" s="7"/>
      <c r="Y81" s="4"/>
      <c r="Z81" s="4"/>
      <c r="AA81" s="4"/>
      <c r="AB81" s="4"/>
      <c r="AC81" s="4"/>
      <c r="AD81" s="4"/>
      <c r="AE81" s="4"/>
      <c r="AF81" s="4"/>
    </row>
    <row r="82" spans="1:32" ht="15" customHeight="1">
      <c r="A82" s="6">
        <v>11</v>
      </c>
      <c r="B82" s="7">
        <v>94</v>
      </c>
      <c r="C82" s="7" t="s">
        <v>44</v>
      </c>
      <c r="D82" s="17" t="s">
        <v>201</v>
      </c>
      <c r="E82" s="27" t="s">
        <v>22</v>
      </c>
      <c r="F82" s="27">
        <v>33532</v>
      </c>
      <c r="G82" s="18" t="s">
        <v>48</v>
      </c>
      <c r="H82" s="13" t="s">
        <v>125</v>
      </c>
      <c r="I82" s="13" t="s">
        <v>126</v>
      </c>
      <c r="J82" s="13"/>
      <c r="K82" s="12"/>
      <c r="L82" s="55">
        <f t="shared" si="4"/>
        <v>0.0009473379629629629</v>
      </c>
      <c r="M82" s="31"/>
      <c r="N82" s="28">
        <f t="shared" si="5"/>
        <v>9.40999999999999</v>
      </c>
      <c r="O82" s="97"/>
      <c r="P82" s="6" t="s">
        <v>68</v>
      </c>
      <c r="Q82" s="3">
        <v>1</v>
      </c>
      <c r="R82" s="20">
        <v>21.85</v>
      </c>
      <c r="S82" s="20"/>
      <c r="T82" s="4"/>
      <c r="U82" s="4"/>
      <c r="V82" s="4"/>
      <c r="W82" s="4"/>
      <c r="X82" s="7"/>
      <c r="Y82" s="4"/>
      <c r="Z82" s="4"/>
      <c r="AA82" s="4"/>
      <c r="AB82" s="4"/>
      <c r="AC82" s="4"/>
      <c r="AD82" s="4"/>
      <c r="AE82" s="4"/>
      <c r="AF82" s="4"/>
    </row>
    <row r="83" spans="1:32" ht="15" customHeight="1">
      <c r="A83" s="6">
        <v>12</v>
      </c>
      <c r="B83" s="7">
        <v>101</v>
      </c>
      <c r="C83" s="7" t="s">
        <v>44</v>
      </c>
      <c r="D83" s="17" t="s">
        <v>222</v>
      </c>
      <c r="E83" s="27" t="s">
        <v>22</v>
      </c>
      <c r="F83" s="27">
        <v>32149</v>
      </c>
      <c r="G83" s="18" t="s">
        <v>48</v>
      </c>
      <c r="H83" s="13" t="s">
        <v>125</v>
      </c>
      <c r="I83" s="13" t="s">
        <v>126</v>
      </c>
      <c r="J83" s="13"/>
      <c r="K83" s="12"/>
      <c r="L83" s="55">
        <f t="shared" si="4"/>
        <v>0.0009686342592592593</v>
      </c>
      <c r="M83" s="31">
        <f>ROUNDDOWN(L83*86400/2,3)</f>
        <v>41.845</v>
      </c>
      <c r="N83" s="28">
        <f t="shared" si="5"/>
        <v>11.249999999999998</v>
      </c>
      <c r="O83" s="97"/>
      <c r="P83" s="6" t="s">
        <v>68</v>
      </c>
      <c r="Q83" s="3">
        <v>1</v>
      </c>
      <c r="R83" s="20">
        <v>23.69</v>
      </c>
      <c r="S83" s="20"/>
      <c r="T83" s="4"/>
      <c r="U83" s="4"/>
      <c r="V83" s="4"/>
      <c r="W83" s="4"/>
      <c r="X83" s="7"/>
      <c r="Y83" s="4"/>
      <c r="Z83" s="4"/>
      <c r="AA83" s="4"/>
      <c r="AB83" s="4"/>
      <c r="AC83" s="4"/>
      <c r="AD83" s="4"/>
      <c r="AE83" s="4"/>
      <c r="AF83" s="4"/>
    </row>
    <row r="84" spans="1:32" ht="15" customHeight="1">
      <c r="A84" s="6">
        <v>13</v>
      </c>
      <c r="B84" s="7">
        <v>98</v>
      </c>
      <c r="C84" s="7" t="s">
        <v>47</v>
      </c>
      <c r="D84" s="17" t="s">
        <v>212</v>
      </c>
      <c r="E84" s="27" t="s">
        <v>22</v>
      </c>
      <c r="F84" s="27">
        <v>32889</v>
      </c>
      <c r="G84" s="18"/>
      <c r="H84" s="13" t="s">
        <v>97</v>
      </c>
      <c r="I84" s="13"/>
      <c r="J84" s="13"/>
      <c r="K84" s="59"/>
      <c r="L84" s="55">
        <f t="shared" si="4"/>
        <v>0.0009782407407407407</v>
      </c>
      <c r="M84" s="31">
        <f>ROUNDDOWN(L84*86400/2,3)</f>
        <v>42.26</v>
      </c>
      <c r="N84" s="28">
        <f t="shared" si="5"/>
        <v>12.079999999999993</v>
      </c>
      <c r="O84" s="97"/>
      <c r="P84" s="6" t="s">
        <v>68</v>
      </c>
      <c r="Q84" s="3">
        <v>1</v>
      </c>
      <c r="R84" s="20">
        <v>24.52</v>
      </c>
      <c r="S84" s="20"/>
      <c r="T84" s="4"/>
      <c r="U84" s="4"/>
      <c r="V84" s="4"/>
      <c r="W84" s="4"/>
      <c r="X84" s="7"/>
      <c r="Y84" s="4"/>
      <c r="Z84" s="4"/>
      <c r="AA84" s="4"/>
      <c r="AB84" s="4"/>
      <c r="AC84" s="4"/>
      <c r="AD84" s="4"/>
      <c r="AE84" s="4"/>
      <c r="AF84" s="4"/>
    </row>
    <row r="85" spans="1:32" ht="15" customHeight="1">
      <c r="A85" s="6">
        <v>14</v>
      </c>
      <c r="B85" s="7">
        <v>99</v>
      </c>
      <c r="C85" s="7" t="s">
        <v>44</v>
      </c>
      <c r="D85" s="17" t="s">
        <v>211</v>
      </c>
      <c r="E85" s="27" t="s">
        <v>22</v>
      </c>
      <c r="F85" s="27">
        <v>1991</v>
      </c>
      <c r="G85" s="18"/>
      <c r="H85" s="13" t="s">
        <v>49</v>
      </c>
      <c r="I85" s="13"/>
      <c r="J85" s="13"/>
      <c r="K85" s="12"/>
      <c r="L85" s="55">
        <f t="shared" si="4"/>
        <v>0.0009899305555555555</v>
      </c>
      <c r="M85" s="31">
        <f>ROUNDDOWN(L85*86400/2,3)</f>
        <v>42.765</v>
      </c>
      <c r="N85" s="28">
        <f t="shared" si="5"/>
        <v>13.089999999999996</v>
      </c>
      <c r="O85" s="97"/>
      <c r="P85" s="6" t="s">
        <v>68</v>
      </c>
      <c r="Q85" s="3">
        <v>1</v>
      </c>
      <c r="R85" s="20">
        <v>25.53</v>
      </c>
      <c r="S85" s="20"/>
      <c r="T85" s="4"/>
      <c r="U85" s="4"/>
      <c r="V85" s="4"/>
      <c r="W85" s="4"/>
      <c r="X85" s="7"/>
      <c r="Y85" s="4"/>
      <c r="Z85" s="4"/>
      <c r="AA85" s="4"/>
      <c r="AB85" s="4"/>
      <c r="AC85" s="4"/>
      <c r="AD85" s="4"/>
      <c r="AE85" s="4"/>
      <c r="AF85" s="4"/>
    </row>
    <row r="86" spans="1:32" ht="0.75" customHeight="1" thickBot="1">
      <c r="A86" s="32"/>
      <c r="B86" s="33"/>
      <c r="C86" s="33"/>
      <c r="D86" s="34"/>
      <c r="E86" s="35"/>
      <c r="F86" s="36"/>
      <c r="G86" s="36"/>
      <c r="H86" s="37"/>
      <c r="I86" s="37"/>
      <c r="J86" s="37"/>
      <c r="K86" s="69"/>
      <c r="L86" s="68"/>
      <c r="M86" s="40"/>
      <c r="N86" s="58"/>
      <c r="O86" s="58"/>
      <c r="P86" s="32"/>
      <c r="Q86" s="3"/>
      <c r="R86" s="20"/>
      <c r="S86" s="20"/>
      <c r="T86" s="4"/>
      <c r="U86" s="4"/>
      <c r="V86" s="4"/>
      <c r="W86" s="4"/>
      <c r="X86" s="7"/>
      <c r="Y86" s="4"/>
      <c r="Z86" s="4"/>
      <c r="AA86" s="4"/>
      <c r="AB86" s="4"/>
      <c r="AC86" s="4"/>
      <c r="AD86" s="4"/>
      <c r="AE86" s="4"/>
      <c r="AF86" s="4"/>
    </row>
    <row r="87" ht="10.5" customHeight="1" thickTop="1"/>
    <row r="88" spans="2:16" ht="16.5" customHeight="1">
      <c r="B88" s="74" t="s">
        <v>138</v>
      </c>
      <c r="D88" s="75"/>
      <c r="E88" s="75"/>
      <c r="F88" s="75"/>
      <c r="G88" s="76"/>
      <c r="H88" s="76"/>
      <c r="L88" s="76" t="s">
        <v>80</v>
      </c>
      <c r="P88" s="78"/>
    </row>
    <row r="89" spans="2:16" ht="16.5" customHeight="1">
      <c r="B89" s="74" t="s">
        <v>141</v>
      </c>
      <c r="D89" s="79"/>
      <c r="E89" s="80"/>
      <c r="F89" s="81"/>
      <c r="G89" s="76"/>
      <c r="H89" s="76"/>
      <c r="I89" s="13"/>
      <c r="L89" s="76" t="s">
        <v>256</v>
      </c>
      <c r="P89" s="78"/>
    </row>
    <row r="90" spans="1:38" ht="16.5" customHeight="1">
      <c r="A90" s="6"/>
      <c r="B90" s="7"/>
      <c r="C90" s="7"/>
      <c r="D90" s="17"/>
      <c r="E90" s="27"/>
      <c r="F90" s="18"/>
      <c r="G90" s="18"/>
      <c r="H90" s="13"/>
      <c r="I90" s="12"/>
      <c r="J90" s="12"/>
      <c r="K90" s="8"/>
      <c r="L90" s="76" t="s">
        <v>43</v>
      </c>
      <c r="M90" s="31"/>
      <c r="N90" s="28"/>
      <c r="O90" s="28"/>
      <c r="P90" s="6"/>
      <c r="Q90" s="5"/>
      <c r="R90" s="20"/>
      <c r="S90" s="20"/>
      <c r="V90" s="4"/>
      <c r="W90" s="4"/>
      <c r="X90" s="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6.5" customHeight="1">
      <c r="A91" s="6"/>
      <c r="B91" s="7"/>
      <c r="C91" s="7"/>
      <c r="D91" s="17"/>
      <c r="E91" s="27"/>
      <c r="F91" s="18"/>
      <c r="G91" s="18"/>
      <c r="H91" s="13"/>
      <c r="I91" s="12"/>
      <c r="J91" s="12"/>
      <c r="K91" s="8"/>
      <c r="L91" s="76"/>
      <c r="M91" s="31"/>
      <c r="N91" s="28"/>
      <c r="O91" s="28"/>
      <c r="P91" s="6"/>
      <c r="Q91" s="5"/>
      <c r="R91" s="20"/>
      <c r="S91" s="20"/>
      <c r="V91" s="4"/>
      <c r="W91" s="4"/>
      <c r="X91" s="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6.5" customHeight="1">
      <c r="A92" s="6"/>
      <c r="B92" s="7"/>
      <c r="C92" s="7"/>
      <c r="D92" s="17"/>
      <c r="E92" s="27"/>
      <c r="F92" s="18"/>
      <c r="G92" s="18"/>
      <c r="H92" s="13"/>
      <c r="I92" s="12"/>
      <c r="J92" s="12"/>
      <c r="K92" s="8"/>
      <c r="L92" s="76"/>
      <c r="M92" s="31"/>
      <c r="N92" s="28"/>
      <c r="O92" s="28"/>
      <c r="P92" s="6"/>
      <c r="Q92" s="5"/>
      <c r="R92" s="20"/>
      <c r="S92" s="20"/>
      <c r="V92" s="4"/>
      <c r="W92" s="4"/>
      <c r="X92" s="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6.5" customHeight="1">
      <c r="A93" s="6"/>
      <c r="B93" s="7"/>
      <c r="C93" s="7"/>
      <c r="D93" s="17"/>
      <c r="E93" s="27"/>
      <c r="F93" s="18"/>
      <c r="G93" s="18"/>
      <c r="H93" s="13"/>
      <c r="I93" s="12"/>
      <c r="J93" s="12"/>
      <c r="K93" s="8"/>
      <c r="L93" s="76"/>
      <c r="M93" s="31"/>
      <c r="N93" s="28"/>
      <c r="O93" s="28"/>
      <c r="P93" s="6"/>
      <c r="Q93" s="5"/>
      <c r="R93" s="20"/>
      <c r="S93" s="20"/>
      <c r="V93" s="4"/>
      <c r="W93" s="4"/>
      <c r="X93" s="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5" spans="1:32" ht="17.25" customHeight="1">
      <c r="A95" s="150" t="s">
        <v>236</v>
      </c>
      <c r="B95" s="150"/>
      <c r="C95" s="150"/>
      <c r="D95" s="150"/>
      <c r="E95" s="116"/>
      <c r="F95" s="117"/>
      <c r="G95" s="116"/>
      <c r="H95" s="151" t="s">
        <v>237</v>
      </c>
      <c r="I95" s="151"/>
      <c r="J95" s="151"/>
      <c r="K95" s="151"/>
      <c r="L95" s="151"/>
      <c r="M95" s="151"/>
      <c r="N95" s="151"/>
      <c r="O95" s="97"/>
      <c r="P95" s="6"/>
      <c r="Q95" s="3"/>
      <c r="R95" s="20"/>
      <c r="S95" s="20"/>
      <c r="T95" s="4"/>
      <c r="U95" s="4"/>
      <c r="V95" s="4"/>
      <c r="W95" s="4"/>
      <c r="X95" s="7"/>
      <c r="Y95" s="4"/>
      <c r="Z95" s="4"/>
      <c r="AA95" s="4"/>
      <c r="AB95" s="4"/>
      <c r="AC95" s="4"/>
      <c r="AD95" s="4"/>
      <c r="AE95" s="4"/>
      <c r="AF95" s="4"/>
    </row>
  </sheetData>
  <sheetProtection/>
  <mergeCells count="17">
    <mergeCell ref="C47:J47"/>
    <mergeCell ref="L47:N47"/>
    <mergeCell ref="A46:D46"/>
    <mergeCell ref="A95:D95"/>
    <mergeCell ref="H95:N95"/>
    <mergeCell ref="C61:J61"/>
    <mergeCell ref="L61:N61"/>
    <mergeCell ref="C70:J70"/>
    <mergeCell ref="L70:N70"/>
    <mergeCell ref="H46:N46"/>
    <mergeCell ref="A1:P1"/>
    <mergeCell ref="A2:P2"/>
    <mergeCell ref="A3:P3"/>
    <mergeCell ref="A4:D4"/>
    <mergeCell ref="J4:P4"/>
    <mergeCell ref="C6:J6"/>
    <mergeCell ref="L6:N6"/>
  </mergeCells>
  <printOptions/>
  <pageMargins left="0.1968503937007874" right="0.1968503937007874" top="0.1968503937007874" bottom="0.1968503937007874" header="0.5118110236220472" footer="0.3937007874015748"/>
  <pageSetup horizontalDpi="600" verticalDpi="600" orientation="portrait" paperSize="9" r:id="rId2"/>
  <rowBreaks count="1" manualBreakCount="1">
    <brk id="46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L55"/>
  <sheetViews>
    <sheetView view="pageBreakPreview" zoomScale="160" zoomScaleNormal="115" zoomScaleSheetLayoutView="160" zoomScalePageLayoutView="0" workbookViewId="0" topLeftCell="A13">
      <selection activeCell="D99" sqref="D9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5.421875" style="1" customWidth="1"/>
    <col min="5" max="5" width="7.28125" style="1" customWidth="1"/>
    <col min="6" max="6" width="9.8515625" style="1" hidden="1" customWidth="1"/>
    <col min="7" max="7" width="8.28125" style="1" customWidth="1"/>
    <col min="8" max="8" width="20.8515625" style="1" customWidth="1"/>
    <col min="9" max="9" width="24.421875" style="1" hidden="1" customWidth="1"/>
    <col min="10" max="10" width="14.7109375" style="1" hidden="1" customWidth="1"/>
    <col min="11" max="11" width="0.85546875" style="1" hidden="1" customWidth="1"/>
    <col min="12" max="12" width="8.8515625" style="1" customWidth="1"/>
    <col min="13" max="13" width="7.28125" style="1" hidden="1" customWidth="1"/>
    <col min="14" max="14" width="7.28125" style="1" customWidth="1"/>
    <col min="15" max="15" width="6.00390625" style="1" hidden="1" customWidth="1"/>
    <col min="16" max="16" width="7.5742187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6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0.7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7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6.25" customHeight="1" thickBot="1">
      <c r="A4" s="147" t="s">
        <v>20</v>
      </c>
      <c r="B4" s="147"/>
      <c r="C4" s="147"/>
      <c r="D4" s="147"/>
      <c r="E4" s="114"/>
      <c r="F4" s="114"/>
      <c r="G4" s="114"/>
      <c r="H4" s="114"/>
      <c r="I4" s="114"/>
      <c r="J4" s="148" t="str">
        <f>D_d2</f>
        <v>29 марта 2015 г.</v>
      </c>
      <c r="K4" s="149"/>
      <c r="L4" s="149"/>
      <c r="M4" s="149"/>
      <c r="N4" s="149"/>
      <c r="O4" s="149"/>
      <c r="P4" s="149"/>
    </row>
    <row r="5" spans="1:16" ht="10.5" customHeight="1" thickTop="1">
      <c r="A5" s="98"/>
      <c r="B5" s="98"/>
      <c r="C5" s="98"/>
      <c r="D5" s="98"/>
      <c r="E5" s="83"/>
      <c r="F5" s="83"/>
      <c r="G5" s="83"/>
      <c r="H5" s="83"/>
      <c r="I5" s="83"/>
      <c r="J5" s="99"/>
      <c r="K5" s="100"/>
      <c r="L5" s="100"/>
      <c r="M5" s="100"/>
      <c r="N5" s="100"/>
      <c r="O5" s="100"/>
      <c r="P5" s="100"/>
    </row>
    <row r="6" spans="2:32" ht="19.5" customHeight="1">
      <c r="B6" s="16"/>
      <c r="C6" s="140" t="s">
        <v>142</v>
      </c>
      <c r="D6" s="140"/>
      <c r="E6" s="140"/>
      <c r="F6" s="140"/>
      <c r="G6" s="140"/>
      <c r="H6" s="140"/>
      <c r="I6" s="140"/>
      <c r="J6" s="140"/>
      <c r="K6" s="16"/>
      <c r="L6" s="140" t="s">
        <v>38</v>
      </c>
      <c r="M6" s="140"/>
      <c r="N6" s="140"/>
      <c r="O6" s="104"/>
      <c r="P6" s="16"/>
      <c r="Q6" s="5"/>
      <c r="R6" s="1">
        <v>41.5</v>
      </c>
      <c r="S6" s="1">
        <v>38.7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1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273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8</v>
      </c>
      <c r="P7" s="2" t="s">
        <v>5</v>
      </c>
      <c r="Q7" s="5"/>
      <c r="R7" s="20"/>
      <c r="S7" s="20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" customHeight="1" thickTop="1">
      <c r="A8" s="6">
        <v>1</v>
      </c>
      <c r="B8" s="7">
        <v>31</v>
      </c>
      <c r="C8" s="7" t="s">
        <v>44</v>
      </c>
      <c r="D8" s="17" t="s">
        <v>129</v>
      </c>
      <c r="E8" s="18" t="s">
        <v>100</v>
      </c>
      <c r="F8" s="27">
        <v>36342</v>
      </c>
      <c r="G8" s="18" t="s">
        <v>48</v>
      </c>
      <c r="H8" s="13" t="s">
        <v>93</v>
      </c>
      <c r="I8" s="15"/>
      <c r="J8" s="12"/>
      <c r="K8" s="9"/>
      <c r="L8" s="52">
        <f aca="true" t="shared" si="0" ref="L8:L25">(Q8*60+R8)/86400</f>
        <v>0.0010211805555555556</v>
      </c>
      <c r="M8" s="51"/>
      <c r="N8" s="61">
        <f>(L8-L$8)*86400</f>
        <v>0</v>
      </c>
      <c r="O8" s="97"/>
      <c r="P8" s="6" t="s">
        <v>48</v>
      </c>
      <c r="Q8" s="5">
        <v>1</v>
      </c>
      <c r="R8" s="20">
        <v>28.23</v>
      </c>
      <c r="S8" s="20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" customHeight="1">
      <c r="A9" s="6">
        <v>2</v>
      </c>
      <c r="B9" s="7">
        <v>4</v>
      </c>
      <c r="C9" s="7" t="s">
        <v>47</v>
      </c>
      <c r="D9" s="17" t="s">
        <v>109</v>
      </c>
      <c r="E9" s="27" t="s">
        <v>100</v>
      </c>
      <c r="F9" s="27" t="s">
        <v>110</v>
      </c>
      <c r="G9" s="18" t="s">
        <v>68</v>
      </c>
      <c r="H9" s="13" t="s">
        <v>49</v>
      </c>
      <c r="I9" s="15" t="s">
        <v>75</v>
      </c>
      <c r="J9" s="12"/>
      <c r="K9" s="8"/>
      <c r="L9" s="55">
        <f t="shared" si="0"/>
        <v>0.0010451388888888889</v>
      </c>
      <c r="M9" s="31"/>
      <c r="N9" s="28">
        <f aca="true" t="shared" si="1" ref="N9:N25">(L9-L$8)*86400</f>
        <v>2.0699999999999967</v>
      </c>
      <c r="O9" s="97"/>
      <c r="P9" s="6" t="s">
        <v>68</v>
      </c>
      <c r="Q9" s="5">
        <v>1</v>
      </c>
      <c r="R9" s="20">
        <v>30.3</v>
      </c>
      <c r="S9" s="20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" customHeight="1">
      <c r="A10" s="6">
        <v>3</v>
      </c>
      <c r="B10" s="7">
        <v>7</v>
      </c>
      <c r="C10" s="7" t="s">
        <v>47</v>
      </c>
      <c r="D10" s="17" t="s">
        <v>115</v>
      </c>
      <c r="E10" s="18" t="s">
        <v>100</v>
      </c>
      <c r="F10" s="27">
        <v>36862</v>
      </c>
      <c r="G10" s="18" t="s">
        <v>46</v>
      </c>
      <c r="H10" s="13" t="s">
        <v>97</v>
      </c>
      <c r="I10" s="15" t="s">
        <v>116</v>
      </c>
      <c r="J10" s="12"/>
      <c r="K10" s="8"/>
      <c r="L10" s="55">
        <f t="shared" si="0"/>
        <v>0.0010472222222222222</v>
      </c>
      <c r="M10" s="31"/>
      <c r="N10" s="28">
        <f t="shared" si="1"/>
        <v>2.2499999999999956</v>
      </c>
      <c r="O10" s="97"/>
      <c r="P10" s="6" t="s">
        <v>68</v>
      </c>
      <c r="Q10" s="5">
        <v>1</v>
      </c>
      <c r="R10" s="20">
        <v>30.48</v>
      </c>
      <c r="S10" s="20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" customHeight="1">
      <c r="A11" s="6">
        <v>4</v>
      </c>
      <c r="B11" s="7">
        <v>13</v>
      </c>
      <c r="C11" s="7" t="s">
        <v>47</v>
      </c>
      <c r="D11" s="17" t="s">
        <v>96</v>
      </c>
      <c r="E11" s="18" t="s">
        <v>94</v>
      </c>
      <c r="F11" s="27">
        <v>37176</v>
      </c>
      <c r="G11" s="18" t="s">
        <v>68</v>
      </c>
      <c r="H11" s="13" t="s">
        <v>97</v>
      </c>
      <c r="I11" s="15" t="s">
        <v>98</v>
      </c>
      <c r="J11" s="12"/>
      <c r="K11" s="8"/>
      <c r="L11" s="55">
        <f t="shared" si="0"/>
        <v>0.0010586805555555555</v>
      </c>
      <c r="M11" s="31"/>
      <c r="N11" s="28">
        <f t="shared" si="1"/>
        <v>3.2399999999999993</v>
      </c>
      <c r="O11" s="97"/>
      <c r="P11" s="6" t="s">
        <v>68</v>
      </c>
      <c r="Q11" s="5">
        <v>1</v>
      </c>
      <c r="R11" s="20">
        <v>31.47</v>
      </c>
      <c r="S11" s="20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6">
        <v>5</v>
      </c>
      <c r="B12" s="7">
        <v>8</v>
      </c>
      <c r="C12" s="7" t="s">
        <v>44</v>
      </c>
      <c r="D12" s="17" t="s">
        <v>111</v>
      </c>
      <c r="E12" s="18" t="s">
        <v>100</v>
      </c>
      <c r="F12" s="27">
        <v>36897</v>
      </c>
      <c r="G12" s="18" t="s">
        <v>46</v>
      </c>
      <c r="H12" s="13" t="s">
        <v>97</v>
      </c>
      <c r="I12" s="15" t="s">
        <v>106</v>
      </c>
      <c r="J12" s="12"/>
      <c r="K12" s="9"/>
      <c r="L12" s="55">
        <f t="shared" si="0"/>
        <v>0.0010615740740740742</v>
      </c>
      <c r="M12" s="31"/>
      <c r="N12" s="28">
        <f t="shared" si="1"/>
        <v>3.490000000000007</v>
      </c>
      <c r="O12" s="97"/>
      <c r="P12" s="6" t="s">
        <v>68</v>
      </c>
      <c r="Q12" s="5">
        <v>1</v>
      </c>
      <c r="R12" s="20">
        <v>31.72</v>
      </c>
      <c r="S12" s="20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" customHeight="1">
      <c r="A13" s="6">
        <v>6</v>
      </c>
      <c r="B13" s="7">
        <v>3</v>
      </c>
      <c r="C13" s="7" t="s">
        <v>44</v>
      </c>
      <c r="D13" s="17" t="s">
        <v>113</v>
      </c>
      <c r="E13" s="18" t="s">
        <v>100</v>
      </c>
      <c r="F13" s="27" t="s">
        <v>114</v>
      </c>
      <c r="G13" s="18" t="s">
        <v>68</v>
      </c>
      <c r="H13" s="13" t="s">
        <v>64</v>
      </c>
      <c r="I13" s="15" t="s">
        <v>72</v>
      </c>
      <c r="J13" s="12"/>
      <c r="K13" s="9"/>
      <c r="L13" s="55">
        <f t="shared" si="0"/>
        <v>0.0010866898148148149</v>
      </c>
      <c r="M13" s="31"/>
      <c r="N13" s="28">
        <f t="shared" si="1"/>
        <v>5.660000000000003</v>
      </c>
      <c r="O13" s="97"/>
      <c r="P13" s="6" t="s">
        <v>68</v>
      </c>
      <c r="Q13" s="5">
        <v>1</v>
      </c>
      <c r="R13" s="20">
        <v>33.89</v>
      </c>
      <c r="S13" s="20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" customHeight="1">
      <c r="A14" s="6">
        <v>7</v>
      </c>
      <c r="B14" s="7">
        <v>15</v>
      </c>
      <c r="C14" s="7" t="s">
        <v>44</v>
      </c>
      <c r="D14" s="17" t="s">
        <v>253</v>
      </c>
      <c r="E14" s="18" t="s">
        <v>94</v>
      </c>
      <c r="F14" s="27">
        <v>37086</v>
      </c>
      <c r="G14" s="18" t="s">
        <v>56</v>
      </c>
      <c r="H14" s="13" t="s">
        <v>54</v>
      </c>
      <c r="I14" s="15" t="s">
        <v>62</v>
      </c>
      <c r="J14" s="12"/>
      <c r="K14" s="9"/>
      <c r="L14" s="55">
        <f t="shared" si="0"/>
        <v>0.00109375</v>
      </c>
      <c r="M14" s="31"/>
      <c r="N14" s="28">
        <f t="shared" si="1"/>
        <v>6.2700000000000085</v>
      </c>
      <c r="O14" s="97"/>
      <c r="P14" s="6" t="s">
        <v>68</v>
      </c>
      <c r="Q14" s="5">
        <v>1</v>
      </c>
      <c r="R14" s="20">
        <v>34.5</v>
      </c>
      <c r="S14" s="20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" customHeight="1">
      <c r="A15" s="6">
        <v>8</v>
      </c>
      <c r="B15" s="7">
        <v>9</v>
      </c>
      <c r="C15" s="7" t="s">
        <v>47</v>
      </c>
      <c r="D15" s="17" t="s">
        <v>105</v>
      </c>
      <c r="E15" s="18" t="s">
        <v>100</v>
      </c>
      <c r="F15" s="27">
        <v>36730</v>
      </c>
      <c r="G15" s="18" t="s">
        <v>83</v>
      </c>
      <c r="H15" s="13" t="s">
        <v>97</v>
      </c>
      <c r="I15" s="15" t="s">
        <v>106</v>
      </c>
      <c r="J15" s="12"/>
      <c r="K15" s="8"/>
      <c r="L15" s="55">
        <f t="shared" si="0"/>
        <v>0.001107986111111111</v>
      </c>
      <c r="M15" s="31"/>
      <c r="N15" s="28">
        <f t="shared" si="1"/>
        <v>7.499999999999992</v>
      </c>
      <c r="O15" s="97"/>
      <c r="P15" s="6" t="s">
        <v>68</v>
      </c>
      <c r="Q15" s="5">
        <v>1</v>
      </c>
      <c r="R15" s="20">
        <v>35.73</v>
      </c>
      <c r="S15" s="20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" customHeight="1">
      <c r="A16" s="6">
        <v>9</v>
      </c>
      <c r="B16" s="7">
        <v>11</v>
      </c>
      <c r="C16" s="7" t="s">
        <v>47</v>
      </c>
      <c r="D16" s="17" t="s">
        <v>112</v>
      </c>
      <c r="E16" s="18" t="s">
        <v>100</v>
      </c>
      <c r="F16" s="27">
        <v>36851</v>
      </c>
      <c r="G16" s="18" t="s">
        <v>68</v>
      </c>
      <c r="H16" s="13" t="s">
        <v>97</v>
      </c>
      <c r="I16" s="15" t="s">
        <v>98</v>
      </c>
      <c r="J16" s="12"/>
      <c r="K16" s="8"/>
      <c r="L16" s="55">
        <f t="shared" si="0"/>
        <v>0.0011083333333333331</v>
      </c>
      <c r="M16" s="31"/>
      <c r="N16" s="28">
        <f t="shared" si="1"/>
        <v>7.5299999999999825</v>
      </c>
      <c r="O16" s="97"/>
      <c r="P16" s="6" t="s">
        <v>68</v>
      </c>
      <c r="Q16" s="5">
        <v>1</v>
      </c>
      <c r="R16" s="20">
        <v>35.76</v>
      </c>
      <c r="S16" s="20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6">
        <v>10</v>
      </c>
      <c r="B17" s="7">
        <v>18</v>
      </c>
      <c r="C17" s="7" t="s">
        <v>44</v>
      </c>
      <c r="D17" s="17" t="s">
        <v>136</v>
      </c>
      <c r="E17" s="18" t="s">
        <v>94</v>
      </c>
      <c r="F17" s="27">
        <v>37116</v>
      </c>
      <c r="G17" s="18" t="s">
        <v>56</v>
      </c>
      <c r="H17" s="13" t="s">
        <v>54</v>
      </c>
      <c r="I17" s="15" t="s">
        <v>62</v>
      </c>
      <c r="J17" s="12"/>
      <c r="K17" s="9"/>
      <c r="L17" s="55">
        <f t="shared" si="0"/>
        <v>0.0011125</v>
      </c>
      <c r="M17" s="31"/>
      <c r="N17" s="28">
        <f t="shared" si="1"/>
        <v>7.889999999999999</v>
      </c>
      <c r="O17" s="97"/>
      <c r="P17" s="6" t="s">
        <v>83</v>
      </c>
      <c r="Q17" s="5">
        <v>1</v>
      </c>
      <c r="R17" s="20">
        <v>36.12</v>
      </c>
      <c r="S17" s="20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" customHeight="1">
      <c r="A18" s="6">
        <v>11</v>
      </c>
      <c r="B18" s="7">
        <v>6</v>
      </c>
      <c r="C18" s="7" t="s">
        <v>44</v>
      </c>
      <c r="D18" s="17" t="s">
        <v>104</v>
      </c>
      <c r="E18" s="18" t="s">
        <v>100</v>
      </c>
      <c r="F18" s="27">
        <v>36956</v>
      </c>
      <c r="G18" s="18" t="s">
        <v>63</v>
      </c>
      <c r="H18" s="13" t="s">
        <v>54</v>
      </c>
      <c r="I18" s="15" t="s">
        <v>62</v>
      </c>
      <c r="J18" s="12"/>
      <c r="K18" s="9"/>
      <c r="L18" s="55">
        <f t="shared" si="0"/>
        <v>0.0011337962962962964</v>
      </c>
      <c r="M18" s="31"/>
      <c r="N18" s="28">
        <f t="shared" si="1"/>
        <v>9.730000000000008</v>
      </c>
      <c r="O18" s="97"/>
      <c r="P18" s="6" t="s">
        <v>83</v>
      </c>
      <c r="Q18" s="5">
        <v>1</v>
      </c>
      <c r="R18" s="20">
        <v>37.96</v>
      </c>
      <c r="S18" s="20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" customHeight="1">
      <c r="A19" s="6">
        <v>12</v>
      </c>
      <c r="B19" s="7">
        <v>10</v>
      </c>
      <c r="C19" s="7" t="s">
        <v>47</v>
      </c>
      <c r="D19" s="17" t="s">
        <v>103</v>
      </c>
      <c r="E19" s="18" t="s">
        <v>100</v>
      </c>
      <c r="F19" s="27">
        <v>36784</v>
      </c>
      <c r="G19" s="18" t="s">
        <v>83</v>
      </c>
      <c r="H19" s="13" t="s">
        <v>97</v>
      </c>
      <c r="I19" s="15" t="s">
        <v>98</v>
      </c>
      <c r="J19" s="12"/>
      <c r="K19" s="8"/>
      <c r="L19" s="55">
        <f t="shared" si="0"/>
        <v>0.001134837962962963</v>
      </c>
      <c r="M19" s="31"/>
      <c r="N19" s="28">
        <f t="shared" si="1"/>
        <v>9.819999999999997</v>
      </c>
      <c r="O19" s="97"/>
      <c r="P19" s="6" t="s">
        <v>83</v>
      </c>
      <c r="Q19" s="5">
        <v>1</v>
      </c>
      <c r="R19" s="20">
        <v>38.05</v>
      </c>
      <c r="S19" s="20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5" customHeight="1">
      <c r="A20" s="6">
        <v>13</v>
      </c>
      <c r="B20" s="7">
        <v>17</v>
      </c>
      <c r="C20" s="7" t="s">
        <v>47</v>
      </c>
      <c r="D20" s="17" t="s">
        <v>137</v>
      </c>
      <c r="E20" s="18" t="s">
        <v>94</v>
      </c>
      <c r="F20" s="27">
        <v>36941</v>
      </c>
      <c r="G20" s="18" t="s">
        <v>56</v>
      </c>
      <c r="H20" s="13" t="s">
        <v>54</v>
      </c>
      <c r="I20" s="15" t="s">
        <v>62</v>
      </c>
      <c r="J20" s="12"/>
      <c r="K20" s="8"/>
      <c r="L20" s="55">
        <f t="shared" si="0"/>
        <v>0.0011407407407407408</v>
      </c>
      <c r="M20" s="31"/>
      <c r="N20" s="28">
        <f t="shared" si="1"/>
        <v>10.330000000000004</v>
      </c>
      <c r="O20" s="97"/>
      <c r="P20" s="6" t="s">
        <v>83</v>
      </c>
      <c r="Q20" s="5">
        <v>1</v>
      </c>
      <c r="R20" s="20">
        <v>38.56</v>
      </c>
      <c r="S20" s="20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5" customHeight="1">
      <c r="A21" s="6">
        <v>14</v>
      </c>
      <c r="B21" s="7">
        <v>12</v>
      </c>
      <c r="C21" s="7" t="s">
        <v>47</v>
      </c>
      <c r="D21" s="17" t="s">
        <v>99</v>
      </c>
      <c r="E21" s="18" t="s">
        <v>100</v>
      </c>
      <c r="F21" s="27">
        <v>36536</v>
      </c>
      <c r="G21" s="18" t="s">
        <v>63</v>
      </c>
      <c r="H21" s="13" t="s">
        <v>54</v>
      </c>
      <c r="I21" s="15" t="s">
        <v>62</v>
      </c>
      <c r="J21" s="12"/>
      <c r="K21" s="8"/>
      <c r="L21" s="55">
        <f t="shared" si="0"/>
        <v>0.0011473379629629629</v>
      </c>
      <c r="M21" s="31"/>
      <c r="N21" s="28">
        <f t="shared" si="1"/>
        <v>10.89999999999999</v>
      </c>
      <c r="O21" s="97"/>
      <c r="P21" s="6" t="s">
        <v>83</v>
      </c>
      <c r="Q21" s="5">
        <v>1</v>
      </c>
      <c r="R21" s="20">
        <v>39.13</v>
      </c>
      <c r="S21" s="20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5" customHeight="1">
      <c r="A22" s="6">
        <v>15</v>
      </c>
      <c r="B22" s="7">
        <v>14</v>
      </c>
      <c r="C22" s="7" t="s">
        <v>44</v>
      </c>
      <c r="D22" s="17" t="s">
        <v>95</v>
      </c>
      <c r="E22" s="18" t="s">
        <v>94</v>
      </c>
      <c r="F22" s="27">
        <v>37078</v>
      </c>
      <c r="G22" s="18" t="s">
        <v>46</v>
      </c>
      <c r="H22" s="13" t="s">
        <v>64</v>
      </c>
      <c r="I22" s="15" t="s">
        <v>72</v>
      </c>
      <c r="J22" s="12"/>
      <c r="K22" s="9"/>
      <c r="L22" s="55">
        <f t="shared" si="0"/>
        <v>0.001157523148148148</v>
      </c>
      <c r="M22" s="31"/>
      <c r="N22" s="28">
        <f t="shared" si="1"/>
        <v>11.779999999999985</v>
      </c>
      <c r="O22" s="97"/>
      <c r="P22" s="6" t="s">
        <v>83</v>
      </c>
      <c r="Q22" s="5">
        <v>1</v>
      </c>
      <c r="R22" s="20">
        <v>40.01</v>
      </c>
      <c r="S22" s="20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5" customHeight="1">
      <c r="A23" s="6">
        <v>16</v>
      </c>
      <c r="B23" s="7">
        <v>1</v>
      </c>
      <c r="C23" s="7" t="s">
        <v>44</v>
      </c>
      <c r="D23" s="17" t="s">
        <v>101</v>
      </c>
      <c r="E23" s="18" t="s">
        <v>100</v>
      </c>
      <c r="F23" s="27" t="s">
        <v>102</v>
      </c>
      <c r="G23" s="18" t="s">
        <v>56</v>
      </c>
      <c r="H23" s="13" t="s">
        <v>64</v>
      </c>
      <c r="I23" s="15" t="s">
        <v>72</v>
      </c>
      <c r="J23" s="12"/>
      <c r="K23" s="9"/>
      <c r="L23" s="55">
        <f t="shared" si="0"/>
        <v>0.0012055555555555554</v>
      </c>
      <c r="M23" s="31"/>
      <c r="N23" s="28">
        <f t="shared" si="1"/>
        <v>15.929999999999987</v>
      </c>
      <c r="O23" s="97"/>
      <c r="P23" s="6" t="s">
        <v>151</v>
      </c>
      <c r="Q23" s="5">
        <v>1</v>
      </c>
      <c r="R23" s="20">
        <v>44.16</v>
      </c>
      <c r="S23" s="20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5" customHeight="1">
      <c r="A24" s="6">
        <v>17</v>
      </c>
      <c r="B24" s="7">
        <v>2</v>
      </c>
      <c r="C24" s="7" t="s">
        <v>44</v>
      </c>
      <c r="D24" s="17" t="s">
        <v>107</v>
      </c>
      <c r="E24" s="18" t="s">
        <v>100</v>
      </c>
      <c r="F24" s="27" t="s">
        <v>108</v>
      </c>
      <c r="G24" s="18" t="s">
        <v>68</v>
      </c>
      <c r="H24" s="13" t="s">
        <v>64</v>
      </c>
      <c r="I24" s="15" t="s">
        <v>72</v>
      </c>
      <c r="J24" s="12"/>
      <c r="K24" s="9"/>
      <c r="L24" s="55">
        <f t="shared" si="0"/>
        <v>0.0012201388888888889</v>
      </c>
      <c r="M24" s="31"/>
      <c r="N24" s="28">
        <f t="shared" si="1"/>
        <v>17.189999999999998</v>
      </c>
      <c r="O24" s="97"/>
      <c r="P24" s="6" t="s">
        <v>151</v>
      </c>
      <c r="Q24" s="5">
        <v>1</v>
      </c>
      <c r="R24" s="20">
        <v>45.42</v>
      </c>
      <c r="S24" s="20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5" customHeight="1" thickBot="1">
      <c r="A25" s="32">
        <v>18</v>
      </c>
      <c r="B25" s="33">
        <v>36</v>
      </c>
      <c r="C25" s="33" t="s">
        <v>47</v>
      </c>
      <c r="D25" s="34" t="s">
        <v>92</v>
      </c>
      <c r="E25" s="36" t="s">
        <v>94</v>
      </c>
      <c r="F25" s="35"/>
      <c r="G25" s="36" t="s">
        <v>56</v>
      </c>
      <c r="H25" s="37" t="s">
        <v>93</v>
      </c>
      <c r="I25" s="38" t="s">
        <v>267</v>
      </c>
      <c r="J25" s="39"/>
      <c r="K25" s="63"/>
      <c r="L25" s="64">
        <f t="shared" si="0"/>
        <v>0.0012462962962962963</v>
      </c>
      <c r="M25" s="65"/>
      <c r="N25" s="58">
        <f t="shared" si="1"/>
        <v>19.450000000000003</v>
      </c>
      <c r="O25" s="112"/>
      <c r="P25" s="32" t="s">
        <v>151</v>
      </c>
      <c r="Q25" s="5">
        <v>1</v>
      </c>
      <c r="R25" s="20">
        <v>47.68</v>
      </c>
      <c r="S25" s="20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3.75" customHeight="1" thickTop="1">
      <c r="A26" s="6"/>
      <c r="B26" s="7"/>
      <c r="C26" s="7"/>
      <c r="D26" s="17"/>
      <c r="E26" s="18"/>
      <c r="F26" s="27"/>
      <c r="G26" s="18"/>
      <c r="H26" s="13"/>
      <c r="I26" s="15"/>
      <c r="J26" s="12"/>
      <c r="K26" s="9"/>
      <c r="L26" s="55"/>
      <c r="M26" s="31"/>
      <c r="N26" s="28"/>
      <c r="O26" s="97"/>
      <c r="P26" s="6"/>
      <c r="Q26" s="5"/>
      <c r="R26" s="20"/>
      <c r="S26" s="20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2:32" ht="24" customHeight="1">
      <c r="B27" s="16"/>
      <c r="C27" s="140" t="s">
        <v>143</v>
      </c>
      <c r="D27" s="140"/>
      <c r="E27" s="140"/>
      <c r="F27" s="140"/>
      <c r="G27" s="140"/>
      <c r="H27" s="140"/>
      <c r="I27" s="140"/>
      <c r="J27" s="140"/>
      <c r="K27" s="16"/>
      <c r="L27" s="140" t="s">
        <v>38</v>
      </c>
      <c r="M27" s="140"/>
      <c r="N27" s="140"/>
      <c r="O27" s="104"/>
      <c r="P27" s="16"/>
      <c r="Q27" s="5"/>
      <c r="R27" s="1">
        <v>41.5</v>
      </c>
      <c r="S27" s="1">
        <v>38.7</v>
      </c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2.75" customHeight="1" thickBot="1">
      <c r="A28" s="2" t="s">
        <v>4</v>
      </c>
      <c r="B28" s="2" t="s">
        <v>0</v>
      </c>
      <c r="C28" s="10" t="s">
        <v>6</v>
      </c>
      <c r="D28" s="2" t="s">
        <v>2</v>
      </c>
      <c r="E28" s="2" t="s">
        <v>273</v>
      </c>
      <c r="F28" s="2" t="s">
        <v>1</v>
      </c>
      <c r="G28" s="2" t="s">
        <v>1</v>
      </c>
      <c r="H28" s="2" t="s">
        <v>39</v>
      </c>
      <c r="I28" s="2" t="s">
        <v>39</v>
      </c>
      <c r="J28" s="2" t="s">
        <v>7</v>
      </c>
      <c r="K28" s="2"/>
      <c r="L28" s="11" t="s">
        <v>3</v>
      </c>
      <c r="M28" s="11" t="s">
        <v>8</v>
      </c>
      <c r="N28" s="11" t="s">
        <v>11</v>
      </c>
      <c r="O28" s="2" t="s">
        <v>8</v>
      </c>
      <c r="P28" s="2" t="s">
        <v>5</v>
      </c>
      <c r="Q28" s="5"/>
      <c r="R28" s="20"/>
      <c r="S28" s="20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5" customHeight="1" thickTop="1">
      <c r="A29" s="6">
        <v>1</v>
      </c>
      <c r="B29" s="7">
        <v>29</v>
      </c>
      <c r="C29" s="7" t="s">
        <v>44</v>
      </c>
      <c r="D29" s="17" t="s">
        <v>133</v>
      </c>
      <c r="E29" s="27" t="s">
        <v>45</v>
      </c>
      <c r="F29" s="27">
        <v>35886</v>
      </c>
      <c r="G29" s="18" t="s">
        <v>48</v>
      </c>
      <c r="H29" s="13" t="s">
        <v>93</v>
      </c>
      <c r="I29" s="15"/>
      <c r="J29" s="12"/>
      <c r="K29" s="9"/>
      <c r="L29" s="55">
        <f aca="true" t="shared" si="2" ref="L29:L36">(Q29*60+R29)/86400</f>
        <v>0.0009758101851851852</v>
      </c>
      <c r="M29" s="31"/>
      <c r="N29" s="28">
        <f>(L29-L$29)*86400</f>
        <v>0</v>
      </c>
      <c r="O29" s="97"/>
      <c r="P29" s="6" t="s">
        <v>48</v>
      </c>
      <c r="Q29" s="5">
        <v>1</v>
      </c>
      <c r="R29" s="20">
        <v>24.31</v>
      </c>
      <c r="S29" s="20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5" customHeight="1">
      <c r="A30" s="6">
        <v>2</v>
      </c>
      <c r="B30" s="7">
        <v>21</v>
      </c>
      <c r="C30" s="7" t="s">
        <v>47</v>
      </c>
      <c r="D30" s="17" t="s">
        <v>121</v>
      </c>
      <c r="E30" s="27" t="s">
        <v>45</v>
      </c>
      <c r="F30" s="27">
        <v>35615</v>
      </c>
      <c r="G30" s="18" t="s">
        <v>48</v>
      </c>
      <c r="H30" s="13" t="s">
        <v>97</v>
      </c>
      <c r="I30" s="15" t="s">
        <v>122</v>
      </c>
      <c r="J30" s="12"/>
      <c r="K30" s="8"/>
      <c r="L30" s="55">
        <f t="shared" si="2"/>
        <v>0.0010021990740740742</v>
      </c>
      <c r="M30" s="31"/>
      <c r="N30" s="28">
        <f aca="true" t="shared" si="3" ref="N30:N36">(L30-L$29)*86400</f>
        <v>2.280000000000005</v>
      </c>
      <c r="O30" s="97"/>
      <c r="P30" s="6" t="s">
        <v>48</v>
      </c>
      <c r="Q30" s="5">
        <v>1</v>
      </c>
      <c r="R30" s="20">
        <v>26.59</v>
      </c>
      <c r="S30" s="20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5" customHeight="1">
      <c r="A31" s="6">
        <v>3</v>
      </c>
      <c r="B31" s="7">
        <v>28</v>
      </c>
      <c r="C31" s="7" t="s">
        <v>47</v>
      </c>
      <c r="D31" s="17" t="s">
        <v>128</v>
      </c>
      <c r="E31" s="27" t="s">
        <v>45</v>
      </c>
      <c r="F31" s="27">
        <v>36050</v>
      </c>
      <c r="G31" s="18" t="s">
        <v>48</v>
      </c>
      <c r="H31" s="13" t="s">
        <v>93</v>
      </c>
      <c r="I31" s="15"/>
      <c r="J31" s="12"/>
      <c r="K31" s="8"/>
      <c r="L31" s="55">
        <f t="shared" si="2"/>
        <v>0.0010417824074074075</v>
      </c>
      <c r="M31" s="31"/>
      <c r="N31" s="28">
        <f t="shared" si="3"/>
        <v>5.700000000000003</v>
      </c>
      <c r="O31" s="97"/>
      <c r="P31" s="6" t="s">
        <v>68</v>
      </c>
      <c r="Q31" s="5">
        <v>1</v>
      </c>
      <c r="R31" s="20">
        <v>30.01</v>
      </c>
      <c r="S31" s="20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5" customHeight="1">
      <c r="A32" s="6">
        <v>4</v>
      </c>
      <c r="B32" s="7">
        <v>23</v>
      </c>
      <c r="C32" s="7" t="s">
        <v>44</v>
      </c>
      <c r="D32" s="17" t="s">
        <v>65</v>
      </c>
      <c r="E32" s="27" t="s">
        <v>45</v>
      </c>
      <c r="F32" s="27" t="s">
        <v>66</v>
      </c>
      <c r="G32" s="18" t="s">
        <v>48</v>
      </c>
      <c r="H32" s="13" t="s">
        <v>60</v>
      </c>
      <c r="I32" s="15" t="s">
        <v>117</v>
      </c>
      <c r="J32" s="12"/>
      <c r="K32" s="9"/>
      <c r="L32" s="55">
        <f t="shared" si="2"/>
        <v>0.0010622685185185186</v>
      </c>
      <c r="M32" s="31"/>
      <c r="N32" s="28">
        <f t="shared" si="3"/>
        <v>7.4700000000000015</v>
      </c>
      <c r="O32" s="97"/>
      <c r="P32" s="6" t="s">
        <v>68</v>
      </c>
      <c r="Q32" s="5">
        <v>1</v>
      </c>
      <c r="R32" s="20">
        <v>31.78</v>
      </c>
      <c r="S32" s="20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5" customHeight="1">
      <c r="A33" s="6">
        <v>5</v>
      </c>
      <c r="B33" s="7">
        <v>20</v>
      </c>
      <c r="C33" s="7" t="s">
        <v>47</v>
      </c>
      <c r="D33" s="17" t="s">
        <v>120</v>
      </c>
      <c r="E33" s="27" t="s">
        <v>45</v>
      </c>
      <c r="F33" s="27">
        <v>36178</v>
      </c>
      <c r="G33" s="18" t="s">
        <v>46</v>
      </c>
      <c r="H33" s="13" t="s">
        <v>97</v>
      </c>
      <c r="I33" s="15" t="s">
        <v>98</v>
      </c>
      <c r="J33" s="12"/>
      <c r="K33" s="8"/>
      <c r="L33" s="55">
        <f t="shared" si="2"/>
        <v>0.0010826388888888888</v>
      </c>
      <c r="M33" s="31"/>
      <c r="N33" s="28">
        <f t="shared" si="3"/>
        <v>9.229999999999992</v>
      </c>
      <c r="O33" s="97"/>
      <c r="P33" s="6" t="s">
        <v>68</v>
      </c>
      <c r="Q33" s="5">
        <v>1</v>
      </c>
      <c r="R33" s="20">
        <v>33.54</v>
      </c>
      <c r="S33" s="20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15" customHeight="1">
      <c r="A34" s="6">
        <v>6</v>
      </c>
      <c r="B34" s="7">
        <v>19</v>
      </c>
      <c r="C34" s="7" t="s">
        <v>44</v>
      </c>
      <c r="D34" s="17" t="s">
        <v>119</v>
      </c>
      <c r="E34" s="27" t="s">
        <v>45</v>
      </c>
      <c r="F34" s="27">
        <v>36178</v>
      </c>
      <c r="G34" s="18" t="s">
        <v>56</v>
      </c>
      <c r="H34" s="13" t="s">
        <v>97</v>
      </c>
      <c r="I34" s="15" t="s">
        <v>98</v>
      </c>
      <c r="J34" s="12"/>
      <c r="K34" s="9"/>
      <c r="L34" s="55">
        <f t="shared" si="2"/>
        <v>0.0010950231481481481</v>
      </c>
      <c r="M34" s="31"/>
      <c r="N34" s="28">
        <f t="shared" si="3"/>
        <v>10.299999999999994</v>
      </c>
      <c r="O34" s="97"/>
      <c r="P34" s="6" t="s">
        <v>68</v>
      </c>
      <c r="Q34" s="5">
        <v>1</v>
      </c>
      <c r="R34" s="20">
        <v>34.61</v>
      </c>
      <c r="S34" s="20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spans="1:32" ht="15" customHeight="1">
      <c r="A35" s="6">
        <v>7</v>
      </c>
      <c r="B35" s="7">
        <v>22</v>
      </c>
      <c r="C35" s="7" t="s">
        <v>47</v>
      </c>
      <c r="D35" s="17" t="s">
        <v>58</v>
      </c>
      <c r="E35" s="27" t="s">
        <v>45</v>
      </c>
      <c r="F35" s="27" t="s">
        <v>59</v>
      </c>
      <c r="G35" s="18" t="s">
        <v>46</v>
      </c>
      <c r="H35" s="13" t="s">
        <v>60</v>
      </c>
      <c r="I35" s="15" t="s">
        <v>117</v>
      </c>
      <c r="J35" s="12"/>
      <c r="K35" s="8"/>
      <c r="L35" s="55">
        <f t="shared" si="2"/>
        <v>0.0011508101851851853</v>
      </c>
      <c r="M35" s="31"/>
      <c r="N35" s="28">
        <f t="shared" si="3"/>
        <v>15.120000000000003</v>
      </c>
      <c r="O35" s="97"/>
      <c r="P35" s="6" t="s">
        <v>83</v>
      </c>
      <c r="Q35" s="5">
        <v>1</v>
      </c>
      <c r="R35" s="20">
        <v>39.43</v>
      </c>
      <c r="S35" s="20"/>
      <c r="T35" s="4"/>
      <c r="U35" s="4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</row>
    <row r="36" spans="1:32" ht="15" customHeight="1" thickBot="1">
      <c r="A36" s="32">
        <v>8</v>
      </c>
      <c r="B36" s="33">
        <v>25</v>
      </c>
      <c r="C36" s="33" t="s">
        <v>47</v>
      </c>
      <c r="D36" s="34" t="s">
        <v>118</v>
      </c>
      <c r="E36" s="35" t="s">
        <v>45</v>
      </c>
      <c r="F36" s="35">
        <v>36183</v>
      </c>
      <c r="G36" s="36" t="s">
        <v>56</v>
      </c>
      <c r="H36" s="37" t="s">
        <v>54</v>
      </c>
      <c r="I36" s="38" t="s">
        <v>62</v>
      </c>
      <c r="J36" s="39"/>
      <c r="K36" s="63"/>
      <c r="L36" s="64">
        <f t="shared" si="2"/>
        <v>0.0011939814814814814</v>
      </c>
      <c r="M36" s="65"/>
      <c r="N36" s="58">
        <f t="shared" si="3"/>
        <v>18.849999999999987</v>
      </c>
      <c r="O36" s="112"/>
      <c r="P36" s="32" t="s">
        <v>151</v>
      </c>
      <c r="Q36" s="5">
        <v>1</v>
      </c>
      <c r="R36" s="20">
        <v>43.16</v>
      </c>
      <c r="S36" s="20"/>
      <c r="T36" s="4"/>
      <c r="U36" s="4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</row>
    <row r="37" spans="1:32" ht="6" customHeight="1" thickTop="1">
      <c r="A37" s="6"/>
      <c r="B37" s="7"/>
      <c r="C37" s="7"/>
      <c r="D37" s="17"/>
      <c r="E37" s="27"/>
      <c r="F37" s="27"/>
      <c r="G37" s="18"/>
      <c r="H37" s="13"/>
      <c r="I37" s="15"/>
      <c r="J37" s="12"/>
      <c r="K37" s="8"/>
      <c r="L37" s="55"/>
      <c r="M37" s="31"/>
      <c r="N37" s="28"/>
      <c r="O37" s="97"/>
      <c r="P37" s="6"/>
      <c r="Q37" s="5"/>
      <c r="R37" s="20"/>
      <c r="S37" s="20"/>
      <c r="T37" s="4"/>
      <c r="U37" s="4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</row>
    <row r="38" spans="2:32" ht="18.75" customHeight="1">
      <c r="B38" s="16"/>
      <c r="C38" s="140" t="s">
        <v>144</v>
      </c>
      <c r="D38" s="140"/>
      <c r="E38" s="140"/>
      <c r="F38" s="140"/>
      <c r="G38" s="140"/>
      <c r="H38" s="140"/>
      <c r="I38" s="140"/>
      <c r="J38" s="140"/>
      <c r="K38" s="16"/>
      <c r="L38" s="140" t="s">
        <v>38</v>
      </c>
      <c r="M38" s="140"/>
      <c r="N38" s="140"/>
      <c r="O38" s="104"/>
      <c r="P38" s="16"/>
      <c r="Q38" s="5"/>
      <c r="R38" s="1">
        <v>41.5</v>
      </c>
      <c r="S38" s="1">
        <v>38.7</v>
      </c>
      <c r="T38" s="4"/>
      <c r="U38" s="4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</row>
    <row r="39" spans="1:32" ht="18.75" customHeight="1" thickBot="1">
      <c r="A39" s="2" t="s">
        <v>4</v>
      </c>
      <c r="B39" s="2" t="s">
        <v>0</v>
      </c>
      <c r="C39" s="10" t="s">
        <v>6</v>
      </c>
      <c r="D39" s="2" t="s">
        <v>2</v>
      </c>
      <c r="E39" s="2" t="s">
        <v>273</v>
      </c>
      <c r="F39" s="2" t="s">
        <v>1</v>
      </c>
      <c r="G39" s="2" t="s">
        <v>1</v>
      </c>
      <c r="H39" s="2" t="s">
        <v>39</v>
      </c>
      <c r="I39" s="2" t="s">
        <v>39</v>
      </c>
      <c r="J39" s="2" t="s">
        <v>7</v>
      </c>
      <c r="K39" s="2"/>
      <c r="L39" s="11" t="s">
        <v>3</v>
      </c>
      <c r="M39" s="11" t="s">
        <v>8</v>
      </c>
      <c r="N39" s="11" t="s">
        <v>11</v>
      </c>
      <c r="O39" s="2" t="s">
        <v>8</v>
      </c>
      <c r="P39" s="2" t="s">
        <v>5</v>
      </c>
      <c r="Q39" s="5"/>
      <c r="R39" s="20"/>
      <c r="S39" s="20"/>
      <c r="T39" s="4"/>
      <c r="U39" s="4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</row>
    <row r="40" spans="1:32" ht="15.75" customHeight="1" thickTop="1">
      <c r="A40" s="6">
        <v>1</v>
      </c>
      <c r="B40" s="7">
        <v>26</v>
      </c>
      <c r="C40" s="7" t="s">
        <v>47</v>
      </c>
      <c r="D40" s="17" t="s">
        <v>132</v>
      </c>
      <c r="E40" s="27" t="s">
        <v>124</v>
      </c>
      <c r="F40" s="27">
        <v>35335</v>
      </c>
      <c r="G40" s="18" t="s">
        <v>48</v>
      </c>
      <c r="H40" s="13" t="s">
        <v>54</v>
      </c>
      <c r="I40" s="15" t="s">
        <v>57</v>
      </c>
      <c r="J40" s="12"/>
      <c r="K40" s="8"/>
      <c r="L40" s="55">
        <f>(Q40*60+R40)/86400</f>
        <v>0.0009743055555555556</v>
      </c>
      <c r="M40" s="31"/>
      <c r="N40" s="28">
        <f>(L40-L$40)*86400</f>
        <v>0</v>
      </c>
      <c r="O40" s="97"/>
      <c r="P40" s="6" t="s">
        <v>48</v>
      </c>
      <c r="Q40" s="5">
        <v>1</v>
      </c>
      <c r="R40" s="20">
        <v>24.18</v>
      </c>
      <c r="S40" s="20"/>
      <c r="T40" s="4"/>
      <c r="U40" s="4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</row>
    <row r="41" spans="1:32" ht="15.75" customHeight="1">
      <c r="A41" s="6">
        <v>2</v>
      </c>
      <c r="B41" s="7">
        <v>27</v>
      </c>
      <c r="C41" s="7" t="s">
        <v>44</v>
      </c>
      <c r="D41" s="17" t="s">
        <v>127</v>
      </c>
      <c r="E41" s="27" t="s">
        <v>124</v>
      </c>
      <c r="F41" s="27">
        <v>35141</v>
      </c>
      <c r="G41" s="18" t="s">
        <v>48</v>
      </c>
      <c r="H41" s="13" t="s">
        <v>93</v>
      </c>
      <c r="I41" s="15"/>
      <c r="J41" s="12"/>
      <c r="K41" s="9"/>
      <c r="L41" s="55">
        <f>(Q41*60+R41)/86400</f>
        <v>0.0010569444444444443</v>
      </c>
      <c r="M41" s="31"/>
      <c r="N41" s="28">
        <f>(L41-L$40)*86400</f>
        <v>7.139999999999985</v>
      </c>
      <c r="O41" s="97"/>
      <c r="P41" s="6" t="s">
        <v>68</v>
      </c>
      <c r="Q41" s="5">
        <v>1</v>
      </c>
      <c r="R41" s="20">
        <v>31.32</v>
      </c>
      <c r="S41" s="20"/>
      <c r="T41" s="4"/>
      <c r="U41" s="4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</row>
    <row r="42" spans="1:32" ht="15.75" customHeight="1" thickBot="1">
      <c r="A42" s="32">
        <v>3</v>
      </c>
      <c r="B42" s="33">
        <v>30</v>
      </c>
      <c r="C42" s="33" t="s">
        <v>47</v>
      </c>
      <c r="D42" s="34" t="s">
        <v>123</v>
      </c>
      <c r="E42" s="35" t="s">
        <v>124</v>
      </c>
      <c r="F42" s="35">
        <v>35526</v>
      </c>
      <c r="G42" s="36" t="s">
        <v>68</v>
      </c>
      <c r="H42" s="37" t="s">
        <v>125</v>
      </c>
      <c r="I42" s="38" t="s">
        <v>126</v>
      </c>
      <c r="J42" s="39"/>
      <c r="K42" s="63"/>
      <c r="L42" s="64">
        <f>(Q42*60+R42)/86400</f>
        <v>0.0011652777777777779</v>
      </c>
      <c r="M42" s="65"/>
      <c r="N42" s="58">
        <f>(L42-L$40)*86400</f>
        <v>16.500000000000004</v>
      </c>
      <c r="O42" s="112"/>
      <c r="P42" s="32" t="s">
        <v>83</v>
      </c>
      <c r="Q42" s="5">
        <v>1</v>
      </c>
      <c r="R42" s="20">
        <v>40.68</v>
      </c>
      <c r="S42" s="20"/>
      <c r="T42" s="4"/>
      <c r="U42" s="4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</row>
    <row r="43" spans="1:32" ht="8.25" customHeight="1" thickTop="1">
      <c r="A43" s="6"/>
      <c r="B43" s="7"/>
      <c r="C43" s="7"/>
      <c r="D43" s="17"/>
      <c r="E43" s="27"/>
      <c r="F43" s="27"/>
      <c r="G43" s="18"/>
      <c r="H43" s="13"/>
      <c r="I43" s="15"/>
      <c r="J43" s="12"/>
      <c r="K43" s="8"/>
      <c r="L43" s="55"/>
      <c r="M43" s="31"/>
      <c r="N43" s="28"/>
      <c r="O43" s="97"/>
      <c r="P43" s="6"/>
      <c r="Q43" s="5"/>
      <c r="R43" s="20"/>
      <c r="S43" s="20"/>
      <c r="T43" s="4"/>
      <c r="U43" s="4"/>
      <c r="V43" s="4"/>
      <c r="W43" s="4"/>
      <c r="X43" s="7"/>
      <c r="Y43" s="4"/>
      <c r="Z43" s="4"/>
      <c r="AA43" s="4"/>
      <c r="AB43" s="4"/>
      <c r="AC43" s="4"/>
      <c r="AD43" s="4"/>
      <c r="AE43" s="4"/>
      <c r="AF43" s="4"/>
    </row>
    <row r="44" spans="2:32" ht="21" customHeight="1">
      <c r="B44" s="16"/>
      <c r="C44" s="140" t="s">
        <v>145</v>
      </c>
      <c r="D44" s="140"/>
      <c r="E44" s="140"/>
      <c r="F44" s="140"/>
      <c r="G44" s="140"/>
      <c r="H44" s="140"/>
      <c r="I44" s="140"/>
      <c r="J44" s="140"/>
      <c r="K44" s="16"/>
      <c r="L44" s="140" t="s">
        <v>38</v>
      </c>
      <c r="M44" s="140"/>
      <c r="N44" s="140"/>
      <c r="O44" s="104"/>
      <c r="P44" s="16"/>
      <c r="Q44" s="5"/>
      <c r="R44" s="1">
        <v>41.5</v>
      </c>
      <c r="S44" s="1">
        <v>38.7</v>
      </c>
      <c r="T44" s="4"/>
      <c r="U44" s="4"/>
      <c r="V44" s="4"/>
      <c r="W44" s="4"/>
      <c r="X44" s="7"/>
      <c r="Y44" s="4"/>
      <c r="Z44" s="4"/>
      <c r="AA44" s="4"/>
      <c r="AB44" s="4"/>
      <c r="AC44" s="4"/>
      <c r="AD44" s="4"/>
      <c r="AE44" s="4"/>
      <c r="AF44" s="4"/>
    </row>
    <row r="45" spans="1:32" ht="14.25" customHeight="1" thickBot="1">
      <c r="A45" s="2" t="s">
        <v>4</v>
      </c>
      <c r="B45" s="2" t="s">
        <v>0</v>
      </c>
      <c r="C45" s="10" t="s">
        <v>6</v>
      </c>
      <c r="D45" s="2" t="s">
        <v>2</v>
      </c>
      <c r="E45" s="2" t="s">
        <v>273</v>
      </c>
      <c r="F45" s="2" t="s">
        <v>1</v>
      </c>
      <c r="G45" s="2" t="s">
        <v>1</v>
      </c>
      <c r="H45" s="2" t="s">
        <v>39</v>
      </c>
      <c r="I45" s="2" t="s">
        <v>39</v>
      </c>
      <c r="J45" s="2" t="s">
        <v>7</v>
      </c>
      <c r="K45" s="2"/>
      <c r="L45" s="11" t="s">
        <v>3</v>
      </c>
      <c r="M45" s="11" t="s">
        <v>8</v>
      </c>
      <c r="N45" s="11" t="s">
        <v>11</v>
      </c>
      <c r="O45" s="2" t="s">
        <v>8</v>
      </c>
      <c r="P45" s="2" t="s">
        <v>5</v>
      </c>
      <c r="Q45" s="5"/>
      <c r="R45" s="20"/>
      <c r="S45" s="20"/>
      <c r="T45" s="4"/>
      <c r="U45" s="4"/>
      <c r="V45" s="4"/>
      <c r="W45" s="4"/>
      <c r="X45" s="7"/>
      <c r="Y45" s="4"/>
      <c r="Z45" s="4"/>
      <c r="AA45" s="4"/>
      <c r="AB45" s="4"/>
      <c r="AC45" s="4"/>
      <c r="AD45" s="4"/>
      <c r="AE45" s="4"/>
      <c r="AF45" s="4"/>
    </row>
    <row r="46" spans="1:32" ht="13.5" customHeight="1" thickTop="1">
      <c r="A46" s="6">
        <v>1</v>
      </c>
      <c r="B46" s="7">
        <v>35</v>
      </c>
      <c r="C46" s="7" t="s">
        <v>44</v>
      </c>
      <c r="D46" s="17" t="s">
        <v>135</v>
      </c>
      <c r="E46" s="27" t="s">
        <v>23</v>
      </c>
      <c r="F46" s="27">
        <v>31795</v>
      </c>
      <c r="G46" s="18" t="s">
        <v>41</v>
      </c>
      <c r="H46" s="13" t="s">
        <v>93</v>
      </c>
      <c r="I46" s="15"/>
      <c r="J46" s="12"/>
      <c r="K46" s="9"/>
      <c r="L46" s="55">
        <f>(Q46*60+R46)/86400</f>
        <v>0.0009224537037037038</v>
      </c>
      <c r="M46" s="31"/>
      <c r="N46" s="28">
        <f>(L46-L$46)*86400</f>
        <v>0</v>
      </c>
      <c r="O46" s="97"/>
      <c r="P46" s="6" t="s">
        <v>41</v>
      </c>
      <c r="Q46" s="5">
        <v>1</v>
      </c>
      <c r="R46" s="20">
        <v>19.7</v>
      </c>
      <c r="S46" s="20"/>
      <c r="T46" s="4"/>
      <c r="U46" s="4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</row>
    <row r="47" spans="1:32" ht="13.5" customHeight="1">
      <c r="A47" s="6">
        <v>2</v>
      </c>
      <c r="B47" s="7">
        <v>34</v>
      </c>
      <c r="C47" s="7" t="s">
        <v>47</v>
      </c>
      <c r="D47" s="17" t="s">
        <v>134</v>
      </c>
      <c r="E47" s="27" t="s">
        <v>23</v>
      </c>
      <c r="F47" s="27">
        <v>34771</v>
      </c>
      <c r="G47" s="18" t="s">
        <v>41</v>
      </c>
      <c r="H47" s="13" t="s">
        <v>93</v>
      </c>
      <c r="I47" s="15"/>
      <c r="J47" s="12"/>
      <c r="K47" s="8"/>
      <c r="L47" s="55">
        <f>(Q47*60+R47)/86400</f>
        <v>0.0009684027777777778</v>
      </c>
      <c r="M47" s="31"/>
      <c r="N47" s="28">
        <f>(L47-L$46)*86400</f>
        <v>3.969999999999995</v>
      </c>
      <c r="O47" s="97"/>
      <c r="P47" s="6" t="s">
        <v>48</v>
      </c>
      <c r="Q47" s="5">
        <v>1</v>
      </c>
      <c r="R47" s="20">
        <v>23.67</v>
      </c>
      <c r="S47" s="20"/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48" spans="1:32" ht="13.5" customHeight="1">
      <c r="A48" s="6">
        <v>3</v>
      </c>
      <c r="B48" s="7">
        <v>33</v>
      </c>
      <c r="C48" s="7" t="s">
        <v>44</v>
      </c>
      <c r="D48" s="17" t="s">
        <v>131</v>
      </c>
      <c r="E48" s="27" t="s">
        <v>23</v>
      </c>
      <c r="F48" s="27">
        <v>34514</v>
      </c>
      <c r="G48" s="18" t="s">
        <v>48</v>
      </c>
      <c r="H48" s="13" t="s">
        <v>93</v>
      </c>
      <c r="I48" s="15"/>
      <c r="J48" s="12"/>
      <c r="K48" s="9"/>
      <c r="L48" s="55">
        <f>(Q48*60+R48)/86400</f>
        <v>0.0009788194444444443</v>
      </c>
      <c r="M48" s="31"/>
      <c r="N48" s="28">
        <f>(L48-L$46)*86400</f>
        <v>4.86999999999998</v>
      </c>
      <c r="O48" s="97"/>
      <c r="P48" s="6" t="s">
        <v>48</v>
      </c>
      <c r="Q48" s="5">
        <v>1</v>
      </c>
      <c r="R48" s="20">
        <v>24.57</v>
      </c>
      <c r="S48" s="20"/>
      <c r="T48" s="4"/>
      <c r="U48" s="4"/>
      <c r="V48" s="4"/>
      <c r="W48" s="4"/>
      <c r="X48" s="7"/>
      <c r="Y48" s="4"/>
      <c r="Z48" s="4"/>
      <c r="AA48" s="4"/>
      <c r="AB48" s="4"/>
      <c r="AC48" s="4"/>
      <c r="AD48" s="4"/>
      <c r="AE48" s="4"/>
      <c r="AF48" s="4"/>
    </row>
    <row r="49" spans="1:32" ht="3" customHeight="1" thickBot="1">
      <c r="A49" s="32"/>
      <c r="B49" s="33"/>
      <c r="C49" s="33"/>
      <c r="D49" s="38"/>
      <c r="E49" s="62"/>
      <c r="F49" s="33"/>
      <c r="G49" s="33"/>
      <c r="H49" s="39"/>
      <c r="I49" s="33"/>
      <c r="J49" s="37"/>
      <c r="K49" s="63"/>
      <c r="L49" s="68"/>
      <c r="M49" s="40"/>
      <c r="N49" s="58"/>
      <c r="O49" s="58"/>
      <c r="P49" s="32"/>
      <c r="Q49" s="5"/>
      <c r="R49" s="20"/>
      <c r="S49" s="20"/>
      <c r="T49" s="4"/>
      <c r="U49" s="4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</row>
    <row r="50" spans="12:15" ht="9" customHeight="1" thickTop="1">
      <c r="L50" s="44"/>
      <c r="M50" s="45"/>
      <c r="N50" s="46"/>
      <c r="O50" s="46"/>
    </row>
    <row r="51" spans="2:16" ht="14.25" customHeight="1">
      <c r="B51" s="74" t="s">
        <v>270</v>
      </c>
      <c r="D51" s="75"/>
      <c r="E51" s="75"/>
      <c r="F51" s="75"/>
      <c r="G51" s="76"/>
      <c r="H51" s="76"/>
      <c r="L51" s="76" t="s">
        <v>80</v>
      </c>
      <c r="P51" s="78"/>
    </row>
    <row r="52" spans="2:16" ht="14.25" customHeight="1">
      <c r="B52" s="74" t="s">
        <v>271</v>
      </c>
      <c r="D52" s="79"/>
      <c r="E52" s="80"/>
      <c r="F52" s="81"/>
      <c r="G52" s="76"/>
      <c r="H52" s="76"/>
      <c r="I52" s="13"/>
      <c r="L52" s="76" t="s">
        <v>256</v>
      </c>
      <c r="P52" s="78"/>
    </row>
    <row r="53" spans="1:38" ht="14.25" customHeight="1">
      <c r="A53" s="6"/>
      <c r="B53" s="7"/>
      <c r="C53" s="7"/>
      <c r="D53" s="17"/>
      <c r="E53" s="27"/>
      <c r="F53" s="18"/>
      <c r="G53" s="18"/>
      <c r="H53" s="13"/>
      <c r="I53" s="12"/>
      <c r="J53" s="12"/>
      <c r="K53" s="8"/>
      <c r="L53" s="76" t="s">
        <v>43</v>
      </c>
      <c r="M53" s="31"/>
      <c r="N53" s="28"/>
      <c r="O53" s="28"/>
      <c r="P53" s="6"/>
      <c r="Q53" s="5"/>
      <c r="R53" s="20"/>
      <c r="S53" s="20"/>
      <c r="V53" s="4"/>
      <c r="W53" s="4"/>
      <c r="X53" s="7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28.5" customHeight="1"/>
    <row r="55" spans="1:32" ht="17.25" customHeight="1">
      <c r="A55" s="150" t="s">
        <v>236</v>
      </c>
      <c r="B55" s="150"/>
      <c r="C55" s="150"/>
      <c r="D55" s="150"/>
      <c r="E55" s="116"/>
      <c r="F55" s="117"/>
      <c r="G55" s="116"/>
      <c r="H55" s="151" t="s">
        <v>237</v>
      </c>
      <c r="I55" s="151"/>
      <c r="J55" s="151"/>
      <c r="K55" s="151"/>
      <c r="L55" s="151"/>
      <c r="M55" s="151"/>
      <c r="N55" s="151"/>
      <c r="O55" s="97"/>
      <c r="P55" s="6"/>
      <c r="Q55" s="3"/>
      <c r="R55" s="20"/>
      <c r="S55" s="20"/>
      <c r="T55" s="4"/>
      <c r="U55" s="4"/>
      <c r="V55" s="4"/>
      <c r="W55" s="4"/>
      <c r="X55" s="7"/>
      <c r="Y55" s="4"/>
      <c r="Z55" s="4"/>
      <c r="AA55" s="4"/>
      <c r="AB55" s="4"/>
      <c r="AC55" s="4"/>
      <c r="AD55" s="4"/>
      <c r="AE55" s="4"/>
      <c r="AF55" s="4"/>
    </row>
  </sheetData>
  <sheetProtection/>
  <mergeCells count="15">
    <mergeCell ref="A1:P1"/>
    <mergeCell ref="C6:J6"/>
    <mergeCell ref="A2:P2"/>
    <mergeCell ref="A3:P3"/>
    <mergeCell ref="A4:D4"/>
    <mergeCell ref="J4:P4"/>
    <mergeCell ref="L6:N6"/>
    <mergeCell ref="A55:D55"/>
    <mergeCell ref="H55:N55"/>
    <mergeCell ref="C27:J27"/>
    <mergeCell ref="L27:N27"/>
    <mergeCell ref="C38:J38"/>
    <mergeCell ref="L38:N38"/>
    <mergeCell ref="C44:J44"/>
    <mergeCell ref="L44:N44"/>
  </mergeCells>
  <printOptions/>
  <pageMargins left="0.1968503937007874" right="0.1968503937007874" top="0.1968503937007874" bottom="0.1968503937007874" header="0.5118110236220472" footer="0.393700787401574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AM94"/>
  <sheetViews>
    <sheetView view="pageBreakPreview" zoomScale="160" zoomScaleSheetLayoutView="160" zoomScalePageLayoutView="0" workbookViewId="0" topLeftCell="A23">
      <selection activeCell="E36" sqref="E36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5.7109375" style="1" customWidth="1"/>
    <col min="4" max="4" width="26.421875" style="1" customWidth="1"/>
    <col min="5" max="5" width="8.57421875" style="1" customWidth="1"/>
    <col min="6" max="6" width="9.8515625" style="1" hidden="1" customWidth="1"/>
    <col min="7" max="7" width="9.140625" style="1" customWidth="1"/>
    <col min="8" max="8" width="19.57421875" style="1" customWidth="1"/>
    <col min="9" max="9" width="24.28125" style="1" hidden="1" customWidth="1"/>
    <col min="10" max="10" width="14.140625" style="1" hidden="1" customWidth="1"/>
    <col min="11" max="11" width="0.71875" style="1" hidden="1" customWidth="1"/>
    <col min="12" max="12" width="8.00390625" style="1" customWidth="1"/>
    <col min="13" max="13" width="0.71875" style="1" hidden="1" customWidth="1"/>
    <col min="14" max="14" width="7.00390625" style="1" customWidth="1"/>
    <col min="15" max="15" width="6.421875" style="1" hidden="1" customWidth="1"/>
    <col min="16" max="16" width="7.8515625" style="1" customWidth="1"/>
    <col min="17" max="17" width="4.140625" style="1" customWidth="1"/>
    <col min="18" max="18" width="7.2812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7.5" customHeight="1">
      <c r="A2" s="142" t="str">
        <f>N_sor1</f>
        <v>Международные соревнования по конькобежному спорту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33" customHeight="1">
      <c r="A3" s="143" t="str">
        <f>N_sor2</f>
        <v>"КОЛОМЕНСКИЙ ЛЕД"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36" customHeight="1" thickBot="1">
      <c r="A4" s="144" t="s">
        <v>20</v>
      </c>
      <c r="B4" s="144"/>
      <c r="C4" s="144"/>
      <c r="D4" s="144"/>
      <c r="E4" s="110"/>
      <c r="F4" s="110"/>
      <c r="G4" s="110"/>
      <c r="H4" s="110"/>
      <c r="I4" s="110"/>
      <c r="J4" s="145" t="str">
        <f>D_d2</f>
        <v>29 марта 2015 г.</v>
      </c>
      <c r="K4" s="146"/>
      <c r="L4" s="146"/>
      <c r="M4" s="146"/>
      <c r="N4" s="146"/>
      <c r="O4" s="146"/>
      <c r="P4" s="146"/>
    </row>
    <row r="5" spans="1:16" ht="28.5" customHeight="1" thickTop="1">
      <c r="A5" s="124"/>
      <c r="B5" s="124"/>
      <c r="C5" s="124"/>
      <c r="D5" s="124"/>
      <c r="E5" s="125"/>
      <c r="F5" s="125"/>
      <c r="G5" s="125"/>
      <c r="H5" s="125"/>
      <c r="I5" s="125"/>
      <c r="J5" s="126"/>
      <c r="K5" s="127"/>
      <c r="L5" s="127"/>
      <c r="M5" s="127"/>
      <c r="N5" s="127"/>
      <c r="O5" s="127"/>
      <c r="P5" s="127"/>
    </row>
    <row r="6" spans="2:38" ht="32.25" customHeight="1">
      <c r="B6" s="16"/>
      <c r="C6" s="152" t="s">
        <v>238</v>
      </c>
      <c r="D6" s="152"/>
      <c r="E6" s="152"/>
      <c r="F6" s="152"/>
      <c r="G6" s="152"/>
      <c r="H6" s="152"/>
      <c r="I6" s="152"/>
      <c r="J6" s="152"/>
      <c r="K6" s="16"/>
      <c r="L6" s="19" t="str">
        <f>const!C12</f>
        <v>3000 метров</v>
      </c>
      <c r="M6" s="16"/>
      <c r="N6" s="16"/>
      <c r="O6" s="16"/>
      <c r="P6" s="16"/>
      <c r="Q6" s="3"/>
      <c r="R6" s="4" t="s">
        <v>31</v>
      </c>
      <c r="S6" s="4" t="s">
        <v>32</v>
      </c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6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39</v>
      </c>
      <c r="I7" s="2" t="s">
        <v>39</v>
      </c>
      <c r="J7" s="2" t="s">
        <v>7</v>
      </c>
      <c r="K7" s="2"/>
      <c r="L7" s="11" t="s">
        <v>3</v>
      </c>
      <c r="M7" s="11"/>
      <c r="N7" s="11" t="s">
        <v>11</v>
      </c>
      <c r="O7" s="2" t="s">
        <v>8</v>
      </c>
      <c r="P7" s="2" t="s">
        <v>5</v>
      </c>
      <c r="Q7" s="3"/>
      <c r="R7" s="20"/>
      <c r="S7" s="20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customHeight="1" thickTop="1">
      <c r="A8" s="26">
        <v>1</v>
      </c>
      <c r="B8" s="47">
        <v>50</v>
      </c>
      <c r="C8" s="47" t="s">
        <v>47</v>
      </c>
      <c r="D8" s="49" t="s">
        <v>244</v>
      </c>
      <c r="E8" s="50" t="s">
        <v>100</v>
      </c>
      <c r="F8" s="50" t="s">
        <v>245</v>
      </c>
      <c r="G8" s="47" t="s">
        <v>48</v>
      </c>
      <c r="H8" s="48" t="s">
        <v>54</v>
      </c>
      <c r="I8" s="48" t="s">
        <v>70</v>
      </c>
      <c r="J8" s="66"/>
      <c r="K8" s="154"/>
      <c r="L8" s="52">
        <f>(Q8*60+R8)/86400</f>
        <v>0.0029104166666666666</v>
      </c>
      <c r="M8" s="51"/>
      <c r="N8" s="53">
        <f>(L8-L$8)*86400</f>
        <v>0</v>
      </c>
      <c r="O8" s="97"/>
      <c r="P8" s="6" t="str">
        <f>IF(L8&lt;=269/86400,"КМС",IF(L8&lt;=288/86400,"I разр.",IF(L8&lt;=309.8/86400,"II разр.",IF(L8&lt;=336.8/86400,"III разр.",IF(L8&lt;=369.2/86400,"I юн.",IF(L8&lt;=412.4/86400,"II юн.",IF(L8&lt;=466.4/86400,"III юн.","")))))))</f>
        <v>КМС</v>
      </c>
      <c r="Q8" s="3">
        <v>4</v>
      </c>
      <c r="R8" s="20">
        <v>11.46</v>
      </c>
      <c r="S8" s="20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>
      <c r="A9" s="6">
        <v>2</v>
      </c>
      <c r="B9" s="7">
        <v>53</v>
      </c>
      <c r="C9" s="7" t="s">
        <v>44</v>
      </c>
      <c r="D9" s="15" t="s">
        <v>184</v>
      </c>
      <c r="E9" s="7" t="s">
        <v>100</v>
      </c>
      <c r="F9" s="24">
        <v>36465</v>
      </c>
      <c r="G9" s="7" t="s">
        <v>48</v>
      </c>
      <c r="H9" s="12" t="s">
        <v>97</v>
      </c>
      <c r="I9" s="12" t="s">
        <v>162</v>
      </c>
      <c r="J9" s="13"/>
      <c r="K9" s="12"/>
      <c r="L9" s="55">
        <f>(Q9*60+R9)/86400</f>
        <v>0.002956597222222222</v>
      </c>
      <c r="M9" s="31"/>
      <c r="N9" s="28">
        <f aca="true" t="shared" si="0" ref="N9:N22">(L9-L$8)*86400</f>
        <v>3.989999999999985</v>
      </c>
      <c r="O9" s="97"/>
      <c r="P9" s="6" t="str">
        <f>IF(L9&lt;=269/86400,"КМС",IF(L9&lt;=288/86400,"I разр.",IF(L9&lt;=309.8/86400,"II разр.",IF(L9&lt;=336.8/86400,"III разр.",IF(L9&lt;=369.2/86400,"I юн.",IF(L9&lt;=412.4/86400,"II юн.",IF(L9&lt;=466.4/86400,"III юн.","")))))))</f>
        <v>КМС</v>
      </c>
      <c r="Q9" s="3">
        <v>4</v>
      </c>
      <c r="R9" s="20">
        <v>15.45</v>
      </c>
      <c r="S9" s="20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" customHeight="1">
      <c r="A10" s="6">
        <v>3</v>
      </c>
      <c r="B10" s="7">
        <v>56</v>
      </c>
      <c r="C10" s="7" t="s">
        <v>47</v>
      </c>
      <c r="D10" s="15" t="s">
        <v>185</v>
      </c>
      <c r="E10" s="24" t="s">
        <v>100</v>
      </c>
      <c r="F10" s="24">
        <v>36938</v>
      </c>
      <c r="G10" s="7" t="s">
        <v>68</v>
      </c>
      <c r="H10" s="12" t="s">
        <v>97</v>
      </c>
      <c r="I10" s="12" t="s">
        <v>186</v>
      </c>
      <c r="J10" s="13"/>
      <c r="K10" s="59"/>
      <c r="L10" s="55">
        <f>(Q10*60+R10)/86400</f>
        <v>0.0031339120370370366</v>
      </c>
      <c r="M10" s="31"/>
      <c r="N10" s="28">
        <f t="shared" si="0"/>
        <v>19.309999999999967</v>
      </c>
      <c r="O10" s="97"/>
      <c r="P10" s="6" t="str">
        <f>IF(L10&lt;=269/86400,"КМС",IF(L10&lt;=288/86400,"I разр.",IF(L10&lt;=309.8/86400,"II разр.",IF(L10&lt;=336.8/86400,"III разр.",IF(L10&lt;=369.2/86400,"I юн.",IF(L10&lt;=412.4/86400,"II юн.",IF(L10&lt;=466.4/86400,"III юн.","")))))))</f>
        <v>I разр.</v>
      </c>
      <c r="Q10" s="3">
        <v>4</v>
      </c>
      <c r="R10" s="20">
        <v>30.77</v>
      </c>
      <c r="S10" s="20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" customHeight="1">
      <c r="A11" s="6">
        <v>4</v>
      </c>
      <c r="B11" s="7">
        <v>46</v>
      </c>
      <c r="C11" s="7" t="s">
        <v>44</v>
      </c>
      <c r="D11" s="15" t="s">
        <v>242</v>
      </c>
      <c r="E11" s="24" t="s">
        <v>100</v>
      </c>
      <c r="F11" s="24" t="s">
        <v>243</v>
      </c>
      <c r="G11" s="7" t="s">
        <v>68</v>
      </c>
      <c r="H11" s="12" t="s">
        <v>54</v>
      </c>
      <c r="I11" s="12" t="s">
        <v>62</v>
      </c>
      <c r="J11" s="13"/>
      <c r="K11" s="12"/>
      <c r="L11" s="55">
        <f>(Q11*60+R11)/86400</f>
        <v>0.003148611111111111</v>
      </c>
      <c r="M11" s="31"/>
      <c r="N11" s="28">
        <f t="shared" si="0"/>
        <v>20.580000000000005</v>
      </c>
      <c r="O11" s="97"/>
      <c r="P11" s="6" t="str">
        <f>IF(L11&lt;=269/86400,"КМС",IF(L11&lt;=288/86400,"I разр.",IF(L11&lt;=309.8/86400,"II разр.",IF(L11&lt;=336.8/86400,"III разр.",IF(L11&lt;=369.2/86400,"I юн.",IF(L11&lt;=412.4/86400,"II юн.",IF(L11&lt;=466.4/86400,"III юн.","")))))))</f>
        <v>I разр.</v>
      </c>
      <c r="Q11" s="3">
        <v>4</v>
      </c>
      <c r="R11" s="20">
        <v>32.04</v>
      </c>
      <c r="S11" s="20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" customHeight="1">
      <c r="A12" s="6">
        <v>5</v>
      </c>
      <c r="B12" s="7">
        <v>52</v>
      </c>
      <c r="C12" s="7" t="s">
        <v>44</v>
      </c>
      <c r="D12" s="15" t="s">
        <v>187</v>
      </c>
      <c r="E12" s="24" t="s">
        <v>100</v>
      </c>
      <c r="F12" s="24">
        <v>36354</v>
      </c>
      <c r="G12" s="7" t="s">
        <v>48</v>
      </c>
      <c r="H12" s="12" t="s">
        <v>97</v>
      </c>
      <c r="I12" s="12" t="s">
        <v>162</v>
      </c>
      <c r="J12" s="13"/>
      <c r="K12" s="12"/>
      <c r="L12" s="55">
        <f>(Q12*60+R12)/86400</f>
        <v>0.0031653935185185188</v>
      </c>
      <c r="M12" s="31"/>
      <c r="N12" s="28">
        <f t="shared" si="0"/>
        <v>22.030000000000026</v>
      </c>
      <c r="O12" s="97"/>
      <c r="P12" s="6" t="str">
        <f>IF(L12&lt;=269/86400,"КМС",IF(L12&lt;=288/86400,"I разр.",IF(L12&lt;=309.8/86400,"II разр.",IF(L12&lt;=336.8/86400,"III разр.",IF(L12&lt;=369.2/86400,"I юн.",IF(L12&lt;=412.4/86400,"II юн.",IF(L12&lt;=466.4/86400,"III юн.","")))))))</f>
        <v>I разр.</v>
      </c>
      <c r="Q12" s="3">
        <v>4</v>
      </c>
      <c r="R12" s="20">
        <v>33.49</v>
      </c>
      <c r="S12" s="20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" customHeight="1">
      <c r="A13" s="6">
        <v>6</v>
      </c>
      <c r="B13" s="7">
        <v>54</v>
      </c>
      <c r="C13" s="7" t="s">
        <v>47</v>
      </c>
      <c r="D13" s="15" t="s">
        <v>188</v>
      </c>
      <c r="E13" s="24" t="s">
        <v>100</v>
      </c>
      <c r="F13" s="24">
        <v>36559</v>
      </c>
      <c r="G13" s="7" t="s">
        <v>48</v>
      </c>
      <c r="H13" s="12" t="s">
        <v>97</v>
      </c>
      <c r="I13" s="12" t="s">
        <v>160</v>
      </c>
      <c r="J13" s="13"/>
      <c r="K13" s="59"/>
      <c r="L13" s="55">
        <f>(Q13*60+R13)/86400</f>
        <v>0.003174652777777778</v>
      </c>
      <c r="M13" s="31"/>
      <c r="N13" s="28">
        <f t="shared" si="0"/>
        <v>22.83000000000002</v>
      </c>
      <c r="O13" s="97"/>
      <c r="P13" s="6" t="str">
        <f>IF(L13&lt;=269/86400,"КМС",IF(L13&lt;=288/86400,"I разр.",IF(L13&lt;=309.8/86400,"II разр.",IF(L13&lt;=336.8/86400,"III разр.",IF(L13&lt;=369.2/86400,"I юн.",IF(L13&lt;=412.4/86400,"II юн.",IF(L13&lt;=466.4/86400,"III юн.","")))))))</f>
        <v>I разр.</v>
      </c>
      <c r="Q13" s="3">
        <v>4</v>
      </c>
      <c r="R13" s="20">
        <v>34.29</v>
      </c>
      <c r="S13" s="20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 customHeight="1">
      <c r="A14" s="6">
        <v>7</v>
      </c>
      <c r="B14" s="7">
        <v>57</v>
      </c>
      <c r="C14" s="7" t="s">
        <v>44</v>
      </c>
      <c r="D14" s="15" t="s">
        <v>179</v>
      </c>
      <c r="E14" s="7" t="s">
        <v>100</v>
      </c>
      <c r="F14" s="24">
        <v>36571</v>
      </c>
      <c r="G14" s="7" t="s">
        <v>68</v>
      </c>
      <c r="H14" s="12" t="s">
        <v>97</v>
      </c>
      <c r="I14" s="12" t="s">
        <v>180</v>
      </c>
      <c r="J14" s="13"/>
      <c r="K14" s="12"/>
      <c r="L14" s="55">
        <f>(Q14*60+R14)/86400</f>
        <v>0.00319375</v>
      </c>
      <c r="M14" s="31"/>
      <c r="N14" s="28">
        <f t="shared" si="0"/>
        <v>24.48</v>
      </c>
      <c r="O14" s="97"/>
      <c r="P14" s="6" t="str">
        <f>IF(L14&lt;=269/86400,"КМС",IF(L14&lt;=288/86400,"I разр.",IF(L14&lt;=309.8/86400,"II разр.",IF(L14&lt;=336.8/86400,"III разр.",IF(L14&lt;=369.2/86400,"I юн.",IF(L14&lt;=412.4/86400,"II юн.",IF(L14&lt;=466.4/86400,"III юн.","")))))))</f>
        <v>I разр.</v>
      </c>
      <c r="Q14" s="3">
        <v>4</v>
      </c>
      <c r="R14" s="20">
        <v>35.94</v>
      </c>
      <c r="S14" s="20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 customHeight="1">
      <c r="A15" s="6">
        <v>8</v>
      </c>
      <c r="B15" s="7">
        <v>58</v>
      </c>
      <c r="C15" s="7" t="s">
        <v>47</v>
      </c>
      <c r="D15" s="15" t="s">
        <v>170</v>
      </c>
      <c r="E15" s="24" t="s">
        <v>100</v>
      </c>
      <c r="F15" s="24">
        <v>36802</v>
      </c>
      <c r="G15" s="7" t="s">
        <v>68</v>
      </c>
      <c r="H15" s="12" t="s">
        <v>97</v>
      </c>
      <c r="I15" s="12" t="s">
        <v>162</v>
      </c>
      <c r="J15" s="13"/>
      <c r="K15" s="59"/>
      <c r="L15" s="55">
        <f>(Q15*60+R15)/86400</f>
        <v>0.0032137731481481483</v>
      </c>
      <c r="M15" s="31"/>
      <c r="N15" s="28">
        <f t="shared" si="0"/>
        <v>26.21000000000002</v>
      </c>
      <c r="O15" s="97"/>
      <c r="P15" s="6" t="str">
        <f>IF(L15&lt;=269/86400,"КМС",IF(L15&lt;=288/86400,"I разр.",IF(L15&lt;=309.8/86400,"II разр.",IF(L15&lt;=336.8/86400,"III разр.",IF(L15&lt;=369.2/86400,"I юн.",IF(L15&lt;=412.4/86400,"II юн.",IF(L15&lt;=466.4/86400,"III юн.","")))))))</f>
        <v>I разр.</v>
      </c>
      <c r="Q15" s="3">
        <v>4</v>
      </c>
      <c r="R15" s="20">
        <v>37.67</v>
      </c>
      <c r="S15" s="20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" customHeight="1">
      <c r="A16" s="6">
        <v>9</v>
      </c>
      <c r="B16" s="7">
        <v>55</v>
      </c>
      <c r="C16" s="7" t="s">
        <v>47</v>
      </c>
      <c r="D16" s="15" t="s">
        <v>183</v>
      </c>
      <c r="E16" s="24" t="s">
        <v>100</v>
      </c>
      <c r="F16" s="24">
        <v>36435</v>
      </c>
      <c r="G16" s="7" t="s">
        <v>68</v>
      </c>
      <c r="H16" s="12" t="s">
        <v>97</v>
      </c>
      <c r="I16" s="12" t="s">
        <v>162</v>
      </c>
      <c r="J16" s="13"/>
      <c r="K16" s="59"/>
      <c r="L16" s="55">
        <f>(Q16*60+R16)/86400</f>
        <v>0.003388078703703704</v>
      </c>
      <c r="M16" s="31"/>
      <c r="N16" s="28">
        <f t="shared" si="0"/>
        <v>41.270000000000024</v>
      </c>
      <c r="O16" s="97"/>
      <c r="P16" s="6" t="str">
        <f>IF(L16&lt;=269/86400,"КМС",IF(L16&lt;=288/86400,"I разр.",IF(L16&lt;=309.8/86400,"II разр.",IF(L16&lt;=336.8/86400,"III разр.",IF(L16&lt;=369.2/86400,"I юн.",IF(L16&lt;=412.4/86400,"II юн.",IF(L16&lt;=466.4/86400,"III юн.","")))))))</f>
        <v>II разр.</v>
      </c>
      <c r="Q16" s="3">
        <v>4</v>
      </c>
      <c r="R16" s="20">
        <v>52.73</v>
      </c>
      <c r="S16" s="20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" customHeight="1">
      <c r="A17" s="6">
        <v>10</v>
      </c>
      <c r="B17" s="7">
        <v>60</v>
      </c>
      <c r="C17" s="7" t="s">
        <v>44</v>
      </c>
      <c r="D17" s="15" t="s">
        <v>175</v>
      </c>
      <c r="E17" s="24" t="s">
        <v>100</v>
      </c>
      <c r="F17" s="24">
        <v>36355</v>
      </c>
      <c r="G17" s="7" t="s">
        <v>83</v>
      </c>
      <c r="H17" s="12" t="s">
        <v>97</v>
      </c>
      <c r="I17" s="12" t="s">
        <v>176</v>
      </c>
      <c r="J17" s="13"/>
      <c r="K17" s="12"/>
      <c r="L17" s="55">
        <f>(Q17*60+R17)/86400</f>
        <v>0.003400231481481481</v>
      </c>
      <c r="M17" s="31"/>
      <c r="N17" s="28">
        <f t="shared" si="0"/>
        <v>42.31999999999997</v>
      </c>
      <c r="O17" s="97"/>
      <c r="P17" s="6" t="str">
        <f>IF(L17&lt;=269/86400,"КМС",IF(L17&lt;=288/86400,"I разр.",IF(L17&lt;=309.8/86400,"II разр.",IF(L17&lt;=336.8/86400,"III разр.",IF(L17&lt;=369.2/86400,"I юн.",IF(L17&lt;=412.4/86400,"II юн.",IF(L17&lt;=466.4/86400,"III юн.","")))))))</f>
        <v>II разр.</v>
      </c>
      <c r="Q17" s="3">
        <v>4</v>
      </c>
      <c r="R17" s="20">
        <v>53.78</v>
      </c>
      <c r="S17" s="20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 customHeight="1">
      <c r="A18" s="6">
        <v>11</v>
      </c>
      <c r="B18" s="7">
        <v>41</v>
      </c>
      <c r="C18" s="7" t="s">
        <v>44</v>
      </c>
      <c r="D18" s="15" t="s">
        <v>173</v>
      </c>
      <c r="E18" s="7" t="s">
        <v>100</v>
      </c>
      <c r="F18" s="24" t="s">
        <v>174</v>
      </c>
      <c r="G18" s="7" t="s">
        <v>68</v>
      </c>
      <c r="H18" s="12" t="s">
        <v>64</v>
      </c>
      <c r="I18" s="12" t="s">
        <v>72</v>
      </c>
      <c r="J18" s="13"/>
      <c r="K18" s="12"/>
      <c r="L18" s="55">
        <f>(Q18*60+R18)/86400</f>
        <v>0.0034318287037037034</v>
      </c>
      <c r="M18" s="31"/>
      <c r="N18" s="28">
        <f t="shared" si="0"/>
        <v>45.04999999999998</v>
      </c>
      <c r="O18" s="97"/>
      <c r="P18" s="6" t="str">
        <f>IF(L18&lt;=269/86400,"КМС",IF(L18&lt;=288/86400,"I разр.",IF(L18&lt;=309.8/86400,"II разр.",IF(L18&lt;=336.8/86400,"III разр.",IF(L18&lt;=369.2/86400,"I юн.",IF(L18&lt;=412.4/86400,"II юн.",IF(L18&lt;=466.4/86400,"III юн.","")))))))</f>
        <v>II разр.</v>
      </c>
      <c r="Q18" s="3">
        <v>4</v>
      </c>
      <c r="R18" s="20">
        <v>56.51</v>
      </c>
      <c r="S18" s="20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 customHeight="1">
      <c r="A19" s="6">
        <v>12</v>
      </c>
      <c r="B19" s="7">
        <v>59</v>
      </c>
      <c r="C19" s="7" t="s">
        <v>44</v>
      </c>
      <c r="D19" s="15" t="s">
        <v>279</v>
      </c>
      <c r="E19" s="7" t="s">
        <v>100</v>
      </c>
      <c r="F19" s="24"/>
      <c r="G19" s="7" t="s">
        <v>83</v>
      </c>
      <c r="H19" s="12" t="s">
        <v>97</v>
      </c>
      <c r="I19" s="12"/>
      <c r="J19" s="13"/>
      <c r="K19" s="12"/>
      <c r="L19" s="55">
        <f>(Q19*60+R19)/86400</f>
        <v>0.003470138888888889</v>
      </c>
      <c r="M19" s="31"/>
      <c r="N19" s="28">
        <f t="shared" si="0"/>
        <v>48.36000000000001</v>
      </c>
      <c r="O19" s="97"/>
      <c r="P19" s="6" t="str">
        <f>IF(L19&lt;=269/86400,"КМС",IF(L19&lt;=288/86400,"I разр.",IF(L19&lt;=309.8/86400,"II разр.",IF(L19&lt;=336.8/86400,"III разр.",IF(L19&lt;=369.2/86400,"I юн.",IF(L19&lt;=412.4/86400,"II юн.",IF(L19&lt;=466.4/86400,"III юн.","")))))))</f>
        <v>II разр.</v>
      </c>
      <c r="Q19" s="3">
        <v>4</v>
      </c>
      <c r="R19" s="20">
        <v>59.82</v>
      </c>
      <c r="S19" s="20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 customHeight="1">
      <c r="A20" s="6">
        <v>13</v>
      </c>
      <c r="B20" s="7">
        <v>43</v>
      </c>
      <c r="C20" s="7" t="s">
        <v>47</v>
      </c>
      <c r="D20" s="15" t="s">
        <v>165</v>
      </c>
      <c r="E20" s="24" t="s">
        <v>100</v>
      </c>
      <c r="F20" s="24" t="s">
        <v>166</v>
      </c>
      <c r="G20" s="7" t="s">
        <v>83</v>
      </c>
      <c r="H20" s="12" t="s">
        <v>64</v>
      </c>
      <c r="I20" s="12" t="s">
        <v>72</v>
      </c>
      <c r="J20" s="13"/>
      <c r="K20" s="59"/>
      <c r="L20" s="55">
        <f>(Q20*60+R20)/86400</f>
        <v>0.003578009259259259</v>
      </c>
      <c r="M20" s="31"/>
      <c r="N20" s="28">
        <f t="shared" si="0"/>
        <v>57.679999999999986</v>
      </c>
      <c r="O20" s="97"/>
      <c r="P20" s="6" t="str">
        <f>IF(L20&lt;=269/86400,"КМС",IF(L20&lt;=288/86400,"I разр.",IF(L20&lt;=309.8/86400,"II разр.",IF(L20&lt;=336.8/86400,"III разр.",IF(L20&lt;=369.2/86400,"I юн.",IF(L20&lt;=412.4/86400,"II юн.",IF(L20&lt;=466.4/86400,"III юн.","")))))))</f>
        <v>II разр.</v>
      </c>
      <c r="Q20" s="3">
        <v>5</v>
      </c>
      <c r="R20" s="20">
        <v>9.14</v>
      </c>
      <c r="S20" s="20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 customHeight="1">
      <c r="A21" s="6">
        <v>14</v>
      </c>
      <c r="B21" s="7">
        <v>42</v>
      </c>
      <c r="C21" s="7" t="s">
        <v>47</v>
      </c>
      <c r="D21" s="15" t="s">
        <v>177</v>
      </c>
      <c r="E21" s="24" t="s">
        <v>100</v>
      </c>
      <c r="F21" s="24" t="s">
        <v>178</v>
      </c>
      <c r="G21" s="7" t="s">
        <v>68</v>
      </c>
      <c r="H21" s="12" t="s">
        <v>64</v>
      </c>
      <c r="I21" s="12" t="s">
        <v>72</v>
      </c>
      <c r="J21" s="13"/>
      <c r="K21" s="59"/>
      <c r="L21" s="55">
        <f>(Q21*60+R21)/86400</f>
        <v>0.0037586805555555555</v>
      </c>
      <c r="M21" s="31"/>
      <c r="N21" s="28">
        <f t="shared" si="0"/>
        <v>73.28999999999999</v>
      </c>
      <c r="O21" s="97"/>
      <c r="P21" s="6" t="str">
        <f>IF(L21&lt;=269/86400,"КМС",IF(L21&lt;=288/86400,"I разр.",IF(L21&lt;=309.8/86400,"II разр.",IF(L21&lt;=336.8/86400,"III разр.",IF(L21&lt;=369.2/86400,"I юн.",IF(L21&lt;=412.4/86400,"II юн.",IF(L21&lt;=466.4/86400,"III юн.","")))))))</f>
        <v>III разр.</v>
      </c>
      <c r="Q21" s="3">
        <v>5</v>
      </c>
      <c r="R21" s="20">
        <v>24.75</v>
      </c>
      <c r="S21" s="20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 customHeight="1" thickBot="1">
      <c r="A22" s="32">
        <v>15</v>
      </c>
      <c r="B22" s="33">
        <v>61</v>
      </c>
      <c r="C22" s="33" t="s">
        <v>44</v>
      </c>
      <c r="D22" s="38" t="s">
        <v>171</v>
      </c>
      <c r="E22" s="62" t="s">
        <v>100</v>
      </c>
      <c r="F22" s="62">
        <v>36466</v>
      </c>
      <c r="G22" s="33" t="s">
        <v>83</v>
      </c>
      <c r="H22" s="39" t="s">
        <v>97</v>
      </c>
      <c r="I22" s="39" t="s">
        <v>162</v>
      </c>
      <c r="J22" s="37"/>
      <c r="K22" s="39"/>
      <c r="L22" s="64">
        <f>(Q22*60+R22)/86400</f>
        <v>0.0038984953703703703</v>
      </c>
      <c r="M22" s="65"/>
      <c r="N22" s="58">
        <f t="shared" si="0"/>
        <v>85.37</v>
      </c>
      <c r="O22" s="112"/>
      <c r="P22" s="32" t="str">
        <f>IF(L22&lt;=269/86400,"КМС",IF(L22&lt;=288/86400,"I разр.",IF(L22&lt;=309.8/86400,"II разр.",IF(L22&lt;=336.8/86400,"III разр.",IF(L22&lt;=369.2/86400,"I юн.",IF(L22&lt;=412.4/86400,"II юн.",IF(L22&lt;=466.4/86400,"III юн.","")))))))</f>
        <v>I юн.</v>
      </c>
      <c r="Q22" s="3">
        <v>5</v>
      </c>
      <c r="R22" s="20">
        <v>36.83</v>
      </c>
      <c r="S22" s="20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33" customHeight="1" thickTop="1">
      <c r="A23" s="6"/>
      <c r="B23" s="7"/>
      <c r="C23" s="7"/>
      <c r="D23" s="15"/>
      <c r="E23" s="24"/>
      <c r="F23" s="24"/>
      <c r="G23" s="7"/>
      <c r="H23" s="12"/>
      <c r="I23" s="12"/>
      <c r="J23" s="13"/>
      <c r="K23" s="12"/>
      <c r="L23" s="55"/>
      <c r="M23" s="31"/>
      <c r="N23" s="28"/>
      <c r="O23" s="97"/>
      <c r="P23" s="6"/>
      <c r="Q23" s="3"/>
      <c r="R23" s="20"/>
      <c r="S23" s="20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ht="32.25" customHeight="1">
      <c r="B24" s="16"/>
      <c r="C24" s="152" t="s">
        <v>239</v>
      </c>
      <c r="D24" s="152"/>
      <c r="E24" s="152"/>
      <c r="F24" s="152"/>
      <c r="G24" s="152"/>
      <c r="H24" s="152"/>
      <c r="I24" s="152"/>
      <c r="J24" s="152"/>
      <c r="K24" s="16"/>
      <c r="L24" s="19" t="s">
        <v>36</v>
      </c>
      <c r="M24" s="16"/>
      <c r="N24" s="16"/>
      <c r="O24" s="16"/>
      <c r="P24" s="16"/>
      <c r="Q24" s="3"/>
      <c r="R24" s="4" t="s">
        <v>31</v>
      </c>
      <c r="S24" s="4" t="s">
        <v>32</v>
      </c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6.5" customHeight="1" thickBot="1">
      <c r="A25" s="2" t="s">
        <v>4</v>
      </c>
      <c r="B25" s="2" t="s">
        <v>0</v>
      </c>
      <c r="C25" s="10" t="s">
        <v>6</v>
      </c>
      <c r="D25" s="2" t="s">
        <v>2</v>
      </c>
      <c r="E25" s="2" t="s">
        <v>37</v>
      </c>
      <c r="F25" s="2" t="s">
        <v>1</v>
      </c>
      <c r="G25" s="2" t="s">
        <v>1</v>
      </c>
      <c r="H25" s="2" t="s">
        <v>39</v>
      </c>
      <c r="I25" s="2" t="s">
        <v>39</v>
      </c>
      <c r="J25" s="2" t="s">
        <v>7</v>
      </c>
      <c r="K25" s="2"/>
      <c r="L25" s="11" t="s">
        <v>3</v>
      </c>
      <c r="M25" s="11"/>
      <c r="N25" s="11" t="s">
        <v>11</v>
      </c>
      <c r="O25" s="2" t="s">
        <v>8</v>
      </c>
      <c r="P25" s="2" t="s">
        <v>5</v>
      </c>
      <c r="Q25" s="3"/>
      <c r="R25" s="20"/>
      <c r="S25" s="20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 customHeight="1" thickTop="1">
      <c r="A26" s="6">
        <v>1</v>
      </c>
      <c r="B26" s="7">
        <v>87</v>
      </c>
      <c r="C26" s="7" t="s">
        <v>44</v>
      </c>
      <c r="D26" s="15" t="s">
        <v>280</v>
      </c>
      <c r="E26" s="7" t="s">
        <v>45</v>
      </c>
      <c r="F26" s="24">
        <v>35979</v>
      </c>
      <c r="G26" s="7" t="s">
        <v>41</v>
      </c>
      <c r="H26" s="12" t="s">
        <v>93</v>
      </c>
      <c r="I26" s="12"/>
      <c r="J26" s="13"/>
      <c r="K26" s="12"/>
      <c r="L26" s="55">
        <f>(Q26*60+R26)/86400</f>
        <v>0.002861458333333333</v>
      </c>
      <c r="M26" s="31"/>
      <c r="N26" s="28">
        <f>(L26-L$26)*86400</f>
        <v>0</v>
      </c>
      <c r="O26" s="97"/>
      <c r="P26" s="6" t="str">
        <f>IF(L26&lt;=269/86400,"КМС",IF(L26&lt;=288/86400,"I разр.",IF(L26&lt;=309.8/86400,"II разр.",IF(L26&lt;=336.8/86400,"III разр.",IF(L26&lt;=369.2/86400,"I юн.",IF(L26&lt;=412.4/86400,"II юн.",IF(L26&lt;=466.4/86400,"III юн.","")))))))</f>
        <v>КМС</v>
      </c>
      <c r="Q26" s="3">
        <v>4</v>
      </c>
      <c r="R26" s="20">
        <v>7.23</v>
      </c>
      <c r="S26" s="20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 customHeight="1">
      <c r="A27" s="6">
        <v>2</v>
      </c>
      <c r="B27" s="7">
        <v>70</v>
      </c>
      <c r="C27" s="7" t="s">
        <v>47</v>
      </c>
      <c r="D27" s="15" t="s">
        <v>196</v>
      </c>
      <c r="E27" s="24" t="s">
        <v>45</v>
      </c>
      <c r="F27" s="24">
        <v>36126</v>
      </c>
      <c r="G27" s="7" t="s">
        <v>48</v>
      </c>
      <c r="H27" s="12" t="s">
        <v>97</v>
      </c>
      <c r="I27" s="12" t="s">
        <v>162</v>
      </c>
      <c r="J27" s="13"/>
      <c r="K27" s="59"/>
      <c r="L27" s="55">
        <f>(Q27*60+R27)/86400</f>
        <v>0.0029004629629629628</v>
      </c>
      <c r="M27" s="31"/>
      <c r="N27" s="28">
        <f aca="true" t="shared" si="1" ref="N27:N33">(L27-L$26)*86400</f>
        <v>3.3700000000000077</v>
      </c>
      <c r="O27" s="97"/>
      <c r="P27" s="6" t="str">
        <f>IF(L27&lt;=269/86400,"КМС",IF(L27&lt;=288/86400,"I разр.",IF(L27&lt;=309.8/86400,"II разр.",IF(L27&lt;=336.8/86400,"III разр.",IF(L27&lt;=369.2/86400,"I юн.",IF(L27&lt;=412.4/86400,"II юн.",IF(L27&lt;=466.4/86400,"III юн.","")))))))</f>
        <v>КМС</v>
      </c>
      <c r="Q27" s="3">
        <v>4</v>
      </c>
      <c r="R27" s="20">
        <v>10.6</v>
      </c>
      <c r="S27" s="20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 customHeight="1">
      <c r="A28" s="6">
        <v>3</v>
      </c>
      <c r="B28" s="7">
        <v>88</v>
      </c>
      <c r="C28" s="7" t="s">
        <v>47</v>
      </c>
      <c r="D28" s="15" t="s">
        <v>198</v>
      </c>
      <c r="E28" s="24" t="s">
        <v>45</v>
      </c>
      <c r="F28" s="24">
        <v>35796</v>
      </c>
      <c r="G28" s="7" t="s">
        <v>48</v>
      </c>
      <c r="H28" s="12" t="s">
        <v>93</v>
      </c>
      <c r="I28" s="12"/>
      <c r="J28" s="13"/>
      <c r="K28" s="59"/>
      <c r="L28" s="55">
        <f>(Q28*60+R28)/86400</f>
        <v>0.0030702546296296294</v>
      </c>
      <c r="M28" s="31"/>
      <c r="N28" s="28">
        <f t="shared" si="1"/>
        <v>18.040000000000003</v>
      </c>
      <c r="O28" s="97"/>
      <c r="P28" s="6" t="str">
        <f>IF(L28&lt;=269/86400,"КМС",IF(L28&lt;=288/86400,"I разр.",IF(L28&lt;=309.8/86400,"II разр.",IF(L28&lt;=336.8/86400,"III разр.",IF(L28&lt;=369.2/86400,"I юн.",IF(L28&lt;=412.4/86400,"II юн.",IF(L28&lt;=466.4/86400,"III юн.","")))))))</f>
        <v>КМС</v>
      </c>
      <c r="Q28" s="3">
        <v>4</v>
      </c>
      <c r="R28" s="20">
        <v>25.27</v>
      </c>
      <c r="S28" s="20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 customHeight="1">
      <c r="A29" s="6">
        <v>4</v>
      </c>
      <c r="B29" s="7">
        <v>89</v>
      </c>
      <c r="C29" s="7" t="s">
        <v>44</v>
      </c>
      <c r="D29" s="15" t="s">
        <v>191</v>
      </c>
      <c r="E29" s="24" t="s">
        <v>45</v>
      </c>
      <c r="F29" s="24">
        <v>36152</v>
      </c>
      <c r="G29" s="7" t="s">
        <v>48</v>
      </c>
      <c r="H29" s="12" t="s">
        <v>93</v>
      </c>
      <c r="I29" s="12"/>
      <c r="J29" s="13"/>
      <c r="K29" s="12"/>
      <c r="L29" s="55">
        <f>(Q29*60+R29)/86400</f>
        <v>0.003164699074074074</v>
      </c>
      <c r="M29" s="31"/>
      <c r="N29" s="28">
        <f t="shared" si="1"/>
        <v>26.200000000000028</v>
      </c>
      <c r="O29" s="97"/>
      <c r="P29" s="6" t="str">
        <f>IF(L29&lt;=269/86400,"КМС",IF(L29&lt;=288/86400,"I разр.",IF(L29&lt;=309.8/86400,"II разр.",IF(L29&lt;=336.8/86400,"III разр.",IF(L29&lt;=369.2/86400,"I юн.",IF(L29&lt;=412.4/86400,"II юн.",IF(L29&lt;=466.4/86400,"III юн.","")))))))</f>
        <v>I разр.</v>
      </c>
      <c r="Q29" s="3">
        <v>4</v>
      </c>
      <c r="R29" s="20">
        <v>33.43</v>
      </c>
      <c r="S29" s="20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" customHeight="1">
      <c r="A30" s="6">
        <v>5</v>
      </c>
      <c r="B30" s="7">
        <v>71</v>
      </c>
      <c r="C30" s="7" t="s">
        <v>44</v>
      </c>
      <c r="D30" s="15" t="s">
        <v>195</v>
      </c>
      <c r="E30" s="7" t="s">
        <v>45</v>
      </c>
      <c r="F30" s="24">
        <v>36252</v>
      </c>
      <c r="G30" s="7" t="s">
        <v>48</v>
      </c>
      <c r="H30" s="12" t="s">
        <v>97</v>
      </c>
      <c r="I30" s="12" t="s">
        <v>176</v>
      </c>
      <c r="J30" s="13"/>
      <c r="K30" s="12"/>
      <c r="L30" s="55">
        <f>(Q30*60+R30)/86400</f>
        <v>0.0032127314814814813</v>
      </c>
      <c r="M30" s="31"/>
      <c r="N30" s="28">
        <f t="shared" si="1"/>
        <v>30.350000000000012</v>
      </c>
      <c r="O30" s="97"/>
      <c r="P30" s="6" t="str">
        <f>IF(L30&lt;=269/86400,"КМС",IF(L30&lt;=288/86400,"I разр.",IF(L30&lt;=309.8/86400,"II разр.",IF(L30&lt;=336.8/86400,"III разр.",IF(L30&lt;=369.2/86400,"I юн.",IF(L30&lt;=412.4/86400,"II юн.",IF(L30&lt;=466.4/86400,"III юн.","")))))))</f>
        <v>I разр.</v>
      </c>
      <c r="Q30" s="3">
        <v>4</v>
      </c>
      <c r="R30" s="20">
        <v>37.58</v>
      </c>
      <c r="S30" s="20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 customHeight="1">
      <c r="A31" s="6">
        <v>6</v>
      </c>
      <c r="B31" s="7">
        <v>73</v>
      </c>
      <c r="C31" s="7" t="s">
        <v>47</v>
      </c>
      <c r="D31" s="15" t="s">
        <v>192</v>
      </c>
      <c r="E31" s="24" t="s">
        <v>45</v>
      </c>
      <c r="F31" s="24">
        <v>36296</v>
      </c>
      <c r="G31" s="7" t="s">
        <v>83</v>
      </c>
      <c r="H31" s="12" t="s">
        <v>97</v>
      </c>
      <c r="I31" s="12" t="s">
        <v>180</v>
      </c>
      <c r="J31" s="13"/>
      <c r="K31" s="59"/>
      <c r="L31" s="55">
        <f>(Q31*60+R31)/86400</f>
        <v>0.0033333333333333335</v>
      </c>
      <c r="M31" s="31"/>
      <c r="N31" s="28">
        <f t="shared" si="1"/>
        <v>40.770000000000046</v>
      </c>
      <c r="O31" s="97"/>
      <c r="P31" s="6" t="str">
        <f>IF(L31&lt;=269/86400,"КМС",IF(L31&lt;=288/86400,"I разр.",IF(L31&lt;=309.8/86400,"II разр.",IF(L31&lt;=336.8/86400,"III разр.",IF(L31&lt;=369.2/86400,"I юн.",IF(L31&lt;=412.4/86400,"II юн.",IF(L31&lt;=466.4/86400,"III юн.","")))))))</f>
        <v>I разр.</v>
      </c>
      <c r="Q31" s="3">
        <v>4</v>
      </c>
      <c r="R31" s="20">
        <v>48</v>
      </c>
      <c r="S31" s="20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 customHeight="1">
      <c r="A32" s="6">
        <v>7</v>
      </c>
      <c r="B32" s="7">
        <v>74</v>
      </c>
      <c r="C32" s="7" t="s">
        <v>44</v>
      </c>
      <c r="D32" s="15" t="s">
        <v>189</v>
      </c>
      <c r="E32" s="24" t="s">
        <v>45</v>
      </c>
      <c r="F32" s="24">
        <v>36291</v>
      </c>
      <c r="G32" s="7" t="s">
        <v>83</v>
      </c>
      <c r="H32" s="12" t="s">
        <v>97</v>
      </c>
      <c r="I32" s="12" t="s">
        <v>190</v>
      </c>
      <c r="J32" s="13"/>
      <c r="K32" s="12"/>
      <c r="L32" s="55">
        <f>(Q32*60+R32)/86400</f>
        <v>0.0036077546296296296</v>
      </c>
      <c r="M32" s="31"/>
      <c r="N32" s="28">
        <f t="shared" si="1"/>
        <v>64.48000000000002</v>
      </c>
      <c r="O32" s="97"/>
      <c r="P32" s="6" t="str">
        <f>IF(L32&lt;=269/86400,"КМС",IF(L32&lt;=288/86400,"I разр.",IF(L32&lt;=309.8/86400,"II разр.",IF(L32&lt;=336.8/86400,"III разр.",IF(L32&lt;=369.2/86400,"I юн.",IF(L32&lt;=412.4/86400,"II юн.",IF(L32&lt;=466.4/86400,"III юн.","")))))))</f>
        <v>III разр.</v>
      </c>
      <c r="Q32" s="3">
        <v>5</v>
      </c>
      <c r="R32" s="20">
        <v>11.71</v>
      </c>
      <c r="S32" s="20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 customHeight="1">
      <c r="A33" s="6">
        <v>8</v>
      </c>
      <c r="B33" s="7">
        <v>72</v>
      </c>
      <c r="C33" s="7" t="s">
        <v>47</v>
      </c>
      <c r="D33" s="15" t="s">
        <v>193</v>
      </c>
      <c r="E33" s="24" t="s">
        <v>45</v>
      </c>
      <c r="F33" s="24">
        <v>36327</v>
      </c>
      <c r="G33" s="7" t="s">
        <v>83</v>
      </c>
      <c r="H33" s="12" t="s">
        <v>97</v>
      </c>
      <c r="I33" s="12" t="s">
        <v>176</v>
      </c>
      <c r="J33" s="13"/>
      <c r="K33" s="59"/>
      <c r="L33" s="55">
        <f>(Q33*60+R33)/86400</f>
        <v>0.0039484953703703704</v>
      </c>
      <c r="M33" s="31"/>
      <c r="N33" s="28">
        <f t="shared" si="1"/>
        <v>93.92000000000003</v>
      </c>
      <c r="O33" s="97"/>
      <c r="P33" s="6" t="str">
        <f>IF(L33&lt;=269/86400,"КМС",IF(L33&lt;=288/86400,"I разр.",IF(L33&lt;=309.8/86400,"II разр.",IF(L33&lt;=336.8/86400,"III разр.",IF(L33&lt;=369.2/86400,"I юн.",IF(L33&lt;=412.4/86400,"II юн.",IF(L33&lt;=466.4/86400,"III юн.","")))))))</f>
        <v>I юн.</v>
      </c>
      <c r="Q33" s="3">
        <v>5</v>
      </c>
      <c r="R33" s="20">
        <v>41.15</v>
      </c>
      <c r="S33" s="20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6" customHeight="1" thickBot="1">
      <c r="A34" s="32"/>
      <c r="B34" s="33"/>
      <c r="C34" s="33"/>
      <c r="D34" s="34"/>
      <c r="E34" s="35"/>
      <c r="F34" s="36"/>
      <c r="G34" s="36"/>
      <c r="H34" s="37"/>
      <c r="I34" s="37"/>
      <c r="J34" s="37"/>
      <c r="K34" s="69"/>
      <c r="L34" s="64"/>
      <c r="M34" s="65"/>
      <c r="N34" s="58"/>
      <c r="O34" s="58"/>
      <c r="P34" s="32"/>
      <c r="Q34" s="3"/>
      <c r="R34" s="20"/>
      <c r="S34" s="20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ht="25.5" customHeight="1" thickTop="1"/>
    <row r="36" spans="2:16" ht="15" customHeight="1">
      <c r="B36" s="74" t="s">
        <v>278</v>
      </c>
      <c r="D36" s="75"/>
      <c r="E36" s="75"/>
      <c r="F36" s="76"/>
      <c r="G36" s="76"/>
      <c r="K36" s="76" t="s">
        <v>40</v>
      </c>
      <c r="L36" s="76" t="s">
        <v>80</v>
      </c>
      <c r="N36" s="78"/>
      <c r="O36" s="78"/>
      <c r="P36" s="78"/>
    </row>
    <row r="37" spans="2:16" ht="15" customHeight="1">
      <c r="B37" s="74" t="s">
        <v>281</v>
      </c>
      <c r="D37" s="79"/>
      <c r="E37" s="81"/>
      <c r="F37" s="76"/>
      <c r="G37" s="76"/>
      <c r="H37" s="13"/>
      <c r="K37" s="76" t="s">
        <v>42</v>
      </c>
      <c r="L37" s="76" t="s">
        <v>256</v>
      </c>
      <c r="N37" s="78"/>
      <c r="O37" s="78"/>
      <c r="P37" s="78"/>
    </row>
    <row r="38" spans="1:16" ht="15" customHeight="1">
      <c r="A38" s="6"/>
      <c r="B38" s="7"/>
      <c r="C38" s="7"/>
      <c r="D38" s="17"/>
      <c r="E38" s="18"/>
      <c r="F38" s="18"/>
      <c r="G38" s="13"/>
      <c r="H38" s="12"/>
      <c r="I38" s="12"/>
      <c r="J38" s="8"/>
      <c r="K38" s="76" t="s">
        <v>43</v>
      </c>
      <c r="L38" s="76" t="s">
        <v>43</v>
      </c>
      <c r="M38" s="28"/>
      <c r="N38" s="6"/>
      <c r="O38" s="6"/>
      <c r="P38" s="6"/>
    </row>
    <row r="47" spans="1:32" ht="17.25" customHeight="1">
      <c r="A47" s="150" t="s">
        <v>236</v>
      </c>
      <c r="B47" s="150"/>
      <c r="C47" s="150"/>
      <c r="D47" s="150"/>
      <c r="E47" s="116"/>
      <c r="F47" s="117"/>
      <c r="G47" s="116"/>
      <c r="H47" s="151" t="s">
        <v>237</v>
      </c>
      <c r="I47" s="151"/>
      <c r="J47" s="151"/>
      <c r="K47" s="151"/>
      <c r="L47" s="151"/>
      <c r="M47" s="151"/>
      <c r="N47" s="151"/>
      <c r="O47" s="97"/>
      <c r="P47" s="6"/>
      <c r="Q47" s="3"/>
      <c r="R47" s="20"/>
      <c r="S47" s="20"/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51" spans="2:39" ht="24" customHeight="1">
      <c r="B51" s="16"/>
      <c r="C51" s="152" t="s">
        <v>239</v>
      </c>
      <c r="D51" s="152"/>
      <c r="E51" s="152"/>
      <c r="F51" s="152"/>
      <c r="G51" s="152"/>
      <c r="H51" s="152"/>
      <c r="I51" s="152"/>
      <c r="J51" s="152"/>
      <c r="K51" s="16"/>
      <c r="L51" s="19" t="s">
        <v>33</v>
      </c>
      <c r="M51" s="16"/>
      <c r="N51" s="16"/>
      <c r="O51" s="16"/>
      <c r="P51" s="16"/>
      <c r="Q51" s="16"/>
      <c r="R51" s="3"/>
      <c r="S51" s="4" t="s">
        <v>31</v>
      </c>
      <c r="T51" s="4" t="s">
        <v>32</v>
      </c>
      <c r="W51" s="4"/>
      <c r="X51" s="4"/>
      <c r="Y51" s="7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6.5" customHeight="1" thickBot="1">
      <c r="A52" s="2" t="s">
        <v>4</v>
      </c>
      <c r="B52" s="2" t="s">
        <v>0</v>
      </c>
      <c r="C52" s="10" t="s">
        <v>6</v>
      </c>
      <c r="D52" s="2" t="s">
        <v>2</v>
      </c>
      <c r="E52" s="2" t="s">
        <v>37</v>
      </c>
      <c r="F52" s="2"/>
      <c r="G52" s="2" t="s">
        <v>1</v>
      </c>
      <c r="H52" s="2" t="s">
        <v>39</v>
      </c>
      <c r="I52" s="2" t="s">
        <v>39</v>
      </c>
      <c r="J52" s="2" t="s">
        <v>7</v>
      </c>
      <c r="K52" s="2"/>
      <c r="L52" s="11" t="s">
        <v>3</v>
      </c>
      <c r="M52" s="11" t="s">
        <v>8</v>
      </c>
      <c r="N52" s="11" t="s">
        <v>11</v>
      </c>
      <c r="O52" s="11" t="s">
        <v>11</v>
      </c>
      <c r="P52" s="2" t="s">
        <v>5</v>
      </c>
      <c r="Q52" s="2" t="s">
        <v>5</v>
      </c>
      <c r="R52" s="3"/>
      <c r="S52" s="20"/>
      <c r="T52" s="20"/>
      <c r="W52" s="4"/>
      <c r="X52" s="4"/>
      <c r="Y52" s="7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5.75" customHeight="1" thickTop="1">
      <c r="A53" s="6">
        <v>1</v>
      </c>
      <c r="B53" s="7">
        <v>79</v>
      </c>
      <c r="C53" s="7" t="s">
        <v>47</v>
      </c>
      <c r="D53" s="17" t="s">
        <v>194</v>
      </c>
      <c r="E53" s="27" t="s">
        <v>45</v>
      </c>
      <c r="F53" s="27">
        <v>36207</v>
      </c>
      <c r="G53" s="18" t="s">
        <v>48</v>
      </c>
      <c r="H53" s="13" t="s">
        <v>125</v>
      </c>
      <c r="I53" s="13" t="s">
        <v>126</v>
      </c>
      <c r="J53" s="13"/>
      <c r="K53" s="59"/>
      <c r="L53" s="52">
        <v>0.0014973379629629631</v>
      </c>
      <c r="M53" s="60"/>
      <c r="N53" s="28">
        <f>(L53-L$53)*86400</f>
        <v>0</v>
      </c>
      <c r="O53" s="53">
        <v>0</v>
      </c>
      <c r="P53" s="54" t="s">
        <v>68</v>
      </c>
      <c r="Q53" s="54" t="s">
        <v>68</v>
      </c>
      <c r="R53" s="3">
        <v>2</v>
      </c>
      <c r="S53" s="20">
        <v>9.37</v>
      </c>
      <c r="T53" s="20"/>
      <c r="W53" s="4"/>
      <c r="X53" s="4"/>
      <c r="Y53" s="7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5.75" customHeight="1" thickBot="1">
      <c r="A54" s="32">
        <v>2</v>
      </c>
      <c r="B54" s="33">
        <v>78</v>
      </c>
      <c r="C54" s="33" t="s">
        <v>44</v>
      </c>
      <c r="D54" s="34" t="s">
        <v>263</v>
      </c>
      <c r="E54" s="35" t="s">
        <v>45</v>
      </c>
      <c r="F54" s="35">
        <v>36186</v>
      </c>
      <c r="G54" s="36" t="s">
        <v>48</v>
      </c>
      <c r="H54" s="37" t="s">
        <v>147</v>
      </c>
      <c r="I54" s="37" t="s">
        <v>148</v>
      </c>
      <c r="J54" s="37"/>
      <c r="K54" s="39"/>
      <c r="L54" s="64">
        <v>0.001542476851851852</v>
      </c>
      <c r="M54" s="65"/>
      <c r="N54" s="58">
        <f>(L54-L$53)*86400</f>
        <v>3.899999999999995</v>
      </c>
      <c r="O54" s="58">
        <v>3.899999999999995</v>
      </c>
      <c r="P54" s="32" t="s">
        <v>68</v>
      </c>
      <c r="Q54" s="32" t="s">
        <v>68</v>
      </c>
      <c r="R54" s="3">
        <v>2</v>
      </c>
      <c r="S54" s="20">
        <v>13.27</v>
      </c>
      <c r="T54" s="20"/>
      <c r="W54" s="4"/>
      <c r="X54" s="4"/>
      <c r="Y54" s="7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5.75" customHeight="1" thickTop="1">
      <c r="A55" s="6"/>
      <c r="B55" s="7"/>
      <c r="C55" s="7"/>
      <c r="D55" s="17"/>
      <c r="E55" s="27"/>
      <c r="F55" s="27"/>
      <c r="G55" s="18"/>
      <c r="H55" s="13"/>
      <c r="I55" s="13"/>
      <c r="J55" s="13"/>
      <c r="K55" s="12"/>
      <c r="L55" s="55"/>
      <c r="M55" s="31"/>
      <c r="N55" s="31"/>
      <c r="O55" s="28"/>
      <c r="P55" s="155"/>
      <c r="Q55" s="6"/>
      <c r="R55" s="3"/>
      <c r="S55" s="20"/>
      <c r="T55" s="20"/>
      <c r="W55" s="4"/>
      <c r="X55" s="4"/>
      <c r="Y55" s="7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24" customHeight="1">
      <c r="B56" s="16"/>
      <c r="C56" s="152" t="s">
        <v>250</v>
      </c>
      <c r="D56" s="152"/>
      <c r="E56" s="152"/>
      <c r="F56" s="152"/>
      <c r="G56" s="152"/>
      <c r="H56" s="152"/>
      <c r="I56" s="152"/>
      <c r="J56" s="152"/>
      <c r="K56" s="16"/>
      <c r="L56" s="19" t="s">
        <v>33</v>
      </c>
      <c r="M56" s="16"/>
      <c r="N56" s="16"/>
      <c r="O56" s="16"/>
      <c r="P56" s="16"/>
      <c r="Q56" s="16"/>
      <c r="R56" s="3"/>
      <c r="S56" s="4" t="s">
        <v>31</v>
      </c>
      <c r="T56" s="4" t="s">
        <v>32</v>
      </c>
      <c r="W56" s="4"/>
      <c r="X56" s="4"/>
      <c r="Y56" s="7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6.5" customHeight="1" thickBot="1">
      <c r="A57" s="2" t="s">
        <v>4</v>
      </c>
      <c r="B57" s="2" t="s">
        <v>0</v>
      </c>
      <c r="C57" s="10" t="s">
        <v>6</v>
      </c>
      <c r="D57" s="2" t="s">
        <v>2</v>
      </c>
      <c r="E57" s="2" t="s">
        <v>37</v>
      </c>
      <c r="F57" s="2"/>
      <c r="G57" s="2" t="s">
        <v>1</v>
      </c>
      <c r="H57" s="2" t="s">
        <v>39</v>
      </c>
      <c r="I57" s="2" t="s">
        <v>39</v>
      </c>
      <c r="J57" s="2" t="s">
        <v>7</v>
      </c>
      <c r="K57" s="2"/>
      <c r="L57" s="11" t="s">
        <v>3</v>
      </c>
      <c r="M57" s="11" t="s">
        <v>8</v>
      </c>
      <c r="N57" s="11" t="s">
        <v>11</v>
      </c>
      <c r="O57" s="11" t="s">
        <v>11</v>
      </c>
      <c r="P57" s="2" t="s">
        <v>5</v>
      </c>
      <c r="Q57" s="2" t="s">
        <v>5</v>
      </c>
      <c r="R57" s="3"/>
      <c r="S57" s="20"/>
      <c r="T57" s="20"/>
      <c r="W57" s="4"/>
      <c r="X57" s="4"/>
      <c r="Y57" s="7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.75" customHeight="1" thickTop="1">
      <c r="A58" s="6">
        <v>1</v>
      </c>
      <c r="B58" s="7">
        <v>103</v>
      </c>
      <c r="C58" s="7" t="s">
        <v>44</v>
      </c>
      <c r="D58" s="17" t="s">
        <v>218</v>
      </c>
      <c r="E58" s="18" t="s">
        <v>22</v>
      </c>
      <c r="F58" s="27">
        <v>34118</v>
      </c>
      <c r="G58" s="18"/>
      <c r="H58" s="13" t="s">
        <v>219</v>
      </c>
      <c r="I58" s="13"/>
      <c r="J58" s="13"/>
      <c r="K58" s="12"/>
      <c r="L58" s="55">
        <v>0.0014288194444444446</v>
      </c>
      <c r="M58" s="31"/>
      <c r="N58" s="28">
        <f>(L58-L$58)*86400</f>
        <v>0</v>
      </c>
      <c r="O58" s="28">
        <v>0</v>
      </c>
      <c r="P58" s="6" t="s">
        <v>48</v>
      </c>
      <c r="Q58" s="6" t="s">
        <v>48</v>
      </c>
      <c r="R58" s="3">
        <v>2</v>
      </c>
      <c r="S58" s="20">
        <v>3.45</v>
      </c>
      <c r="T58" s="20"/>
      <c r="W58" s="4"/>
      <c r="X58" s="4"/>
      <c r="Y58" s="7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6" customHeight="1" thickBot="1">
      <c r="A59" s="32"/>
      <c r="B59" s="33"/>
      <c r="C59" s="33"/>
      <c r="D59" s="38"/>
      <c r="E59" s="62"/>
      <c r="F59" s="33"/>
      <c r="G59" s="33"/>
      <c r="H59" s="39"/>
      <c r="I59" s="39"/>
      <c r="J59" s="39"/>
      <c r="K59" s="67"/>
      <c r="L59" s="64"/>
      <c r="M59" s="65"/>
      <c r="N59" s="65"/>
      <c r="O59" s="58"/>
      <c r="P59" s="32"/>
      <c r="Q59" s="32"/>
      <c r="R59" s="3"/>
      <c r="S59" s="20"/>
      <c r="T59" s="20"/>
      <c r="W59" s="4"/>
      <c r="X59" s="4"/>
      <c r="Y59" s="7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ht="15" customHeight="1" thickTop="1"/>
    <row r="61" spans="2:17" ht="15" customHeight="1">
      <c r="B61" s="74" t="s">
        <v>234</v>
      </c>
      <c r="C61" s="74"/>
      <c r="D61" s="87"/>
      <c r="E61" s="87"/>
      <c r="F61" s="87"/>
      <c r="G61" s="76"/>
      <c r="H61" s="76" t="s">
        <v>80</v>
      </c>
      <c r="M61" s="74"/>
      <c r="N61" s="74"/>
      <c r="O61" s="74"/>
      <c r="P61" s="74"/>
      <c r="Q61" s="78"/>
    </row>
    <row r="62" spans="2:17" ht="15" customHeight="1">
      <c r="B62" s="74" t="s">
        <v>275</v>
      </c>
      <c r="C62" s="74"/>
      <c r="D62" s="88"/>
      <c r="E62" s="89"/>
      <c r="F62" s="90"/>
      <c r="G62" s="76"/>
      <c r="H62" s="76" t="s">
        <v>283</v>
      </c>
      <c r="I62" s="13"/>
      <c r="M62" s="74"/>
      <c r="N62" s="74"/>
      <c r="O62" s="74"/>
      <c r="P62" s="74"/>
      <c r="Q62" s="78"/>
    </row>
    <row r="63" spans="1:39" ht="16.5" customHeight="1">
      <c r="A63" s="6"/>
      <c r="B63" s="91"/>
      <c r="C63" s="91"/>
      <c r="D63" s="92"/>
      <c r="E63" s="93"/>
      <c r="F63" s="94"/>
      <c r="G63" s="94"/>
      <c r="H63" s="76" t="s">
        <v>43</v>
      </c>
      <c r="I63" s="12"/>
      <c r="J63" s="12"/>
      <c r="K63" s="8"/>
      <c r="M63" s="95"/>
      <c r="N63" s="95"/>
      <c r="O63" s="96"/>
      <c r="P63" s="96"/>
      <c r="Q63" s="6"/>
      <c r="R63" s="5"/>
      <c r="S63" s="20"/>
      <c r="T63" s="20"/>
      <c r="W63" s="4"/>
      <c r="X63" s="4"/>
      <c r="Y63" s="7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9" spans="2:38" ht="32.25" customHeight="1">
      <c r="B69" s="16"/>
      <c r="C69" s="152" t="s">
        <v>248</v>
      </c>
      <c r="D69" s="152"/>
      <c r="E69" s="152"/>
      <c r="F69" s="152"/>
      <c r="G69" s="152"/>
      <c r="H69" s="152"/>
      <c r="I69" s="152"/>
      <c r="J69" s="152"/>
      <c r="K69" s="16"/>
      <c r="L69" s="19" t="s">
        <v>36</v>
      </c>
      <c r="M69" s="16"/>
      <c r="N69" s="16"/>
      <c r="O69" s="16"/>
      <c r="P69" s="16"/>
      <c r="Q69" s="3"/>
      <c r="R69" s="4" t="s">
        <v>31</v>
      </c>
      <c r="S69" s="4" t="s">
        <v>32</v>
      </c>
      <c r="V69" s="4"/>
      <c r="W69" s="4"/>
      <c r="X69" s="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6.5" customHeight="1" thickBot="1">
      <c r="A70" s="2" t="s">
        <v>4</v>
      </c>
      <c r="B70" s="2" t="s">
        <v>0</v>
      </c>
      <c r="C70" s="10" t="s">
        <v>6</v>
      </c>
      <c r="D70" s="2" t="s">
        <v>2</v>
      </c>
      <c r="E70" s="2" t="s">
        <v>37</v>
      </c>
      <c r="F70" s="2" t="s">
        <v>1</v>
      </c>
      <c r="G70" s="2" t="s">
        <v>1</v>
      </c>
      <c r="H70" s="2" t="s">
        <v>39</v>
      </c>
      <c r="I70" s="2" t="s">
        <v>39</v>
      </c>
      <c r="J70" s="2" t="s">
        <v>7</v>
      </c>
      <c r="K70" s="2"/>
      <c r="L70" s="11" t="s">
        <v>3</v>
      </c>
      <c r="M70" s="11"/>
      <c r="N70" s="11" t="s">
        <v>11</v>
      </c>
      <c r="O70" s="2" t="s">
        <v>8</v>
      </c>
      <c r="P70" s="2" t="s">
        <v>5</v>
      </c>
      <c r="Q70" s="3"/>
      <c r="R70" s="20"/>
      <c r="S70" s="20"/>
      <c r="V70" s="4"/>
      <c r="W70" s="4"/>
      <c r="X70" s="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" customHeight="1" thickTop="1">
      <c r="A71" s="26">
        <v>1</v>
      </c>
      <c r="B71" s="47">
        <v>112</v>
      </c>
      <c r="C71" s="47" t="s">
        <v>44</v>
      </c>
      <c r="D71" s="49" t="s">
        <v>203</v>
      </c>
      <c r="E71" s="50" t="s">
        <v>124</v>
      </c>
      <c r="F71" s="50">
        <v>35563</v>
      </c>
      <c r="G71" s="47" t="s">
        <v>48</v>
      </c>
      <c r="H71" s="48" t="s">
        <v>93</v>
      </c>
      <c r="I71" s="48"/>
      <c r="J71" s="66"/>
      <c r="K71" s="48"/>
      <c r="L71" s="52">
        <f>(Q71*60+R71)/86400</f>
        <v>0.003036111111111111</v>
      </c>
      <c r="M71" s="51"/>
      <c r="N71" s="53">
        <f>(L71-L$71)*86400</f>
        <v>0</v>
      </c>
      <c r="O71" s="97"/>
      <c r="P71" s="6" t="str">
        <f>IF(L71&lt;=269/86400,"КМС",IF(L71&lt;=288/86400,"I разр.",IF(L71&lt;=309.8/86400,"II разр.",IF(L71&lt;=336.8/86400,"III разр.",IF(L71&lt;=369.2/86400,"I юн.",IF(L71&lt;=412.4/86400,"II юн.",IF(L71&lt;=466.4/86400,"III юн.","")))))))</f>
        <v>КМС</v>
      </c>
      <c r="Q71" s="3">
        <v>4</v>
      </c>
      <c r="R71" s="20">
        <v>22.32</v>
      </c>
      <c r="S71" s="20"/>
      <c r="V71" s="4"/>
      <c r="W71" s="4"/>
      <c r="X71" s="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" customHeight="1">
      <c r="A72" s="6">
        <v>2</v>
      </c>
      <c r="B72" s="7">
        <v>80</v>
      </c>
      <c r="C72" s="7" t="s">
        <v>47</v>
      </c>
      <c r="D72" s="15" t="s">
        <v>202</v>
      </c>
      <c r="E72" s="24" t="s">
        <v>124</v>
      </c>
      <c r="F72" s="24">
        <v>35463</v>
      </c>
      <c r="G72" s="7" t="s">
        <v>48</v>
      </c>
      <c r="H72" s="12" t="s">
        <v>97</v>
      </c>
      <c r="I72" s="12" t="s">
        <v>162</v>
      </c>
      <c r="J72" s="13"/>
      <c r="K72" s="59"/>
      <c r="L72" s="55">
        <f>(Q72*60+R72)/86400</f>
        <v>0.003274652777777778</v>
      </c>
      <c r="M72" s="31"/>
      <c r="N72" s="28">
        <f>(L72-L$71)*86400</f>
        <v>20.610000000000017</v>
      </c>
      <c r="O72" s="97"/>
      <c r="P72" s="6" t="str">
        <f>IF(L72&lt;=269/86400,"КМС",IF(L72&lt;=288/86400,"I разр.",IF(L72&lt;=309.8/86400,"II разр.",IF(L72&lt;=336.8/86400,"III разр.",IF(L72&lt;=369.2/86400,"I юн.",IF(L72&lt;=412.4/86400,"II юн.",IF(L72&lt;=466.4/86400,"III юн.","")))))))</f>
        <v>I разр.</v>
      </c>
      <c r="Q72" s="3">
        <v>4</v>
      </c>
      <c r="R72" s="20">
        <v>42.93</v>
      </c>
      <c r="S72" s="20"/>
      <c r="V72" s="4"/>
      <c r="W72" s="4"/>
      <c r="X72" s="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 thickBot="1">
      <c r="A73" s="32"/>
      <c r="B73" s="33">
        <v>86</v>
      </c>
      <c r="C73" s="33" t="s">
        <v>44</v>
      </c>
      <c r="D73" s="38" t="s">
        <v>209</v>
      </c>
      <c r="E73" s="62" t="s">
        <v>124</v>
      </c>
      <c r="F73" s="62">
        <v>35363</v>
      </c>
      <c r="G73" s="33" t="s">
        <v>41</v>
      </c>
      <c r="H73" s="39" t="s">
        <v>93</v>
      </c>
      <c r="I73" s="39"/>
      <c r="J73" s="37"/>
      <c r="K73" s="69"/>
      <c r="L73" s="64" t="s">
        <v>82</v>
      </c>
      <c r="M73" s="65"/>
      <c r="N73" s="58"/>
      <c r="O73" s="112"/>
      <c r="P73" s="32">
        <f>IF(L73&lt;=269/86400,"КМС",IF(L73&lt;=288/86400,"I разр.",IF(L73&lt;=309.8/86400,"II разр.",IF(L73&lt;=336.8/86400,"III разр.",IF(L73&lt;=369.2/86400,"I юн.",IF(L73&lt;=412.4/86400,"II юн.",IF(L73&lt;=466.4/86400,"III юн.","")))))))</f>
      </c>
      <c r="Q73" s="3"/>
      <c r="R73" s="20"/>
      <c r="S73" s="20"/>
      <c r="V73" s="4"/>
      <c r="W73" s="4"/>
      <c r="X73" s="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" customHeight="1" thickTop="1">
      <c r="A74" s="6"/>
      <c r="B74" s="7"/>
      <c r="C74" s="7"/>
      <c r="D74" s="15"/>
      <c r="E74" s="24"/>
      <c r="F74" s="24"/>
      <c r="G74" s="7"/>
      <c r="H74" s="12"/>
      <c r="I74" s="12"/>
      <c r="J74" s="13"/>
      <c r="K74" s="59"/>
      <c r="L74" s="55"/>
      <c r="M74" s="31"/>
      <c r="N74" s="28"/>
      <c r="O74" s="97"/>
      <c r="P74" s="6"/>
      <c r="Q74" s="3"/>
      <c r="R74" s="20"/>
      <c r="S74" s="20"/>
      <c r="V74" s="4"/>
      <c r="W74" s="4"/>
      <c r="X74" s="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2:38" ht="32.25" customHeight="1">
      <c r="B75" s="16"/>
      <c r="C75" s="152" t="s">
        <v>250</v>
      </c>
      <c r="D75" s="152"/>
      <c r="E75" s="152"/>
      <c r="F75" s="152"/>
      <c r="G75" s="152"/>
      <c r="H75" s="152"/>
      <c r="I75" s="152"/>
      <c r="J75" s="152"/>
      <c r="K75" s="16"/>
      <c r="L75" s="19" t="s">
        <v>36</v>
      </c>
      <c r="M75" s="16"/>
      <c r="N75" s="16"/>
      <c r="O75" s="16"/>
      <c r="P75" s="16"/>
      <c r="Q75" s="3"/>
      <c r="R75" s="4" t="s">
        <v>31</v>
      </c>
      <c r="S75" s="4" t="s">
        <v>32</v>
      </c>
      <c r="V75" s="4"/>
      <c r="W75" s="4"/>
      <c r="X75" s="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6.5" customHeight="1" thickBot="1">
      <c r="A76" s="2" t="s">
        <v>4</v>
      </c>
      <c r="B76" s="2" t="s">
        <v>0</v>
      </c>
      <c r="C76" s="10" t="s">
        <v>6</v>
      </c>
      <c r="D76" s="2" t="s">
        <v>2</v>
      </c>
      <c r="E76" s="2" t="s">
        <v>37</v>
      </c>
      <c r="F76" s="2" t="s">
        <v>1</v>
      </c>
      <c r="G76" s="2" t="s">
        <v>1</v>
      </c>
      <c r="H76" s="2" t="s">
        <v>39</v>
      </c>
      <c r="I76" s="2" t="s">
        <v>39</v>
      </c>
      <c r="J76" s="2" t="s">
        <v>7</v>
      </c>
      <c r="K76" s="2"/>
      <c r="L76" s="11" t="s">
        <v>3</v>
      </c>
      <c r="M76" s="11"/>
      <c r="N76" s="11" t="s">
        <v>11</v>
      </c>
      <c r="O76" s="2" t="s">
        <v>8</v>
      </c>
      <c r="P76" s="2" t="s">
        <v>5</v>
      </c>
      <c r="Q76" s="3"/>
      <c r="R76" s="20"/>
      <c r="S76" s="20"/>
      <c r="V76" s="4"/>
      <c r="W76" s="4"/>
      <c r="X76" s="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" customHeight="1" thickTop="1">
      <c r="A77" s="6">
        <v>1</v>
      </c>
      <c r="B77" s="7">
        <v>95</v>
      </c>
      <c r="C77" s="7" t="s">
        <v>47</v>
      </c>
      <c r="D77" s="15" t="s">
        <v>229</v>
      </c>
      <c r="E77" s="24" t="s">
        <v>22</v>
      </c>
      <c r="F77" s="24">
        <v>31221</v>
      </c>
      <c r="G77" s="7" t="s">
        <v>230</v>
      </c>
      <c r="H77" s="12" t="s">
        <v>55</v>
      </c>
      <c r="I77" s="12"/>
      <c r="J77" s="13"/>
      <c r="K77" s="59"/>
      <c r="L77" s="55">
        <f>(Q77*60+R77)/86400</f>
        <v>0.0028961805555555555</v>
      </c>
      <c r="M77" s="31"/>
      <c r="N77" s="28">
        <f>(L77-L$77)*86400</f>
        <v>0</v>
      </c>
      <c r="O77" s="97"/>
      <c r="P77" s="6" t="str">
        <f>IF(L77&lt;=269/86400,"КМС",IF(L77&lt;=288/86400,"I разр.",IF(L77&lt;=309.8/86400,"II разр.",IF(L77&lt;=336.8/86400,"III разр.",IF(L77&lt;=369.2/86400,"I юн.",IF(L77&lt;=412.4/86400,"II юн.",IF(L77&lt;=466.4/86400,"III юн.","")))))))</f>
        <v>КМС</v>
      </c>
      <c r="Q77" s="3">
        <v>4</v>
      </c>
      <c r="R77" s="20">
        <v>10.23</v>
      </c>
      <c r="S77" s="20"/>
      <c r="V77" s="4"/>
      <c r="W77" s="4"/>
      <c r="X77" s="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5" customHeight="1">
      <c r="A78" s="6">
        <v>2</v>
      </c>
      <c r="B78" s="7">
        <v>107</v>
      </c>
      <c r="C78" s="7" t="s">
        <v>44</v>
      </c>
      <c r="D78" s="15" t="s">
        <v>226</v>
      </c>
      <c r="E78" s="24" t="s">
        <v>22</v>
      </c>
      <c r="F78" s="24">
        <v>34203</v>
      </c>
      <c r="G78" s="7" t="s">
        <v>41</v>
      </c>
      <c r="H78" s="12" t="s">
        <v>93</v>
      </c>
      <c r="I78" s="12"/>
      <c r="J78" s="13"/>
      <c r="K78" s="12"/>
      <c r="L78" s="55">
        <f>(Q78*60+R78)/86400</f>
        <v>0.002933564814814815</v>
      </c>
      <c r="M78" s="31"/>
      <c r="N78" s="28">
        <f aca="true" t="shared" si="2" ref="N78:N83">(L78-L$77)*86400</f>
        <v>3.230000000000027</v>
      </c>
      <c r="O78" s="97"/>
      <c r="P78" s="6" t="str">
        <f>IF(L78&lt;=269/86400,"КМС",IF(L78&lt;=288/86400,"I разр.",IF(L78&lt;=309.8/86400,"II разр.",IF(L78&lt;=336.8/86400,"III разр.",IF(L78&lt;=369.2/86400,"I юн.",IF(L78&lt;=412.4/86400,"II юн.",IF(L78&lt;=466.4/86400,"III юн.","")))))))</f>
        <v>КМС</v>
      </c>
      <c r="Q78" s="3">
        <v>4</v>
      </c>
      <c r="R78" s="20">
        <v>13.46</v>
      </c>
      <c r="S78" s="20"/>
      <c r="V78" s="4"/>
      <c r="W78" s="4"/>
      <c r="X78" s="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5" customHeight="1">
      <c r="A79" s="6">
        <v>3</v>
      </c>
      <c r="B79" s="7">
        <v>109</v>
      </c>
      <c r="C79" s="7" t="s">
        <v>47</v>
      </c>
      <c r="D79" s="15" t="s">
        <v>224</v>
      </c>
      <c r="E79" s="24" t="s">
        <v>22</v>
      </c>
      <c r="F79" s="24">
        <v>32118</v>
      </c>
      <c r="G79" s="7" t="s">
        <v>41</v>
      </c>
      <c r="H79" s="12" t="s">
        <v>93</v>
      </c>
      <c r="I79" s="12"/>
      <c r="J79" s="13"/>
      <c r="K79" s="59"/>
      <c r="L79" s="55">
        <f>(Q79*60+R79)/86400</f>
        <v>0.0029546296296296295</v>
      </c>
      <c r="M79" s="31"/>
      <c r="N79" s="28">
        <f t="shared" si="2"/>
        <v>5.049999999999997</v>
      </c>
      <c r="O79" s="97"/>
      <c r="P79" s="6" t="str">
        <f>IF(L79&lt;=269/86400,"КМС",IF(L79&lt;=288/86400,"I разр.",IF(L79&lt;=309.8/86400,"II разр.",IF(L79&lt;=336.8/86400,"III разр.",IF(L79&lt;=369.2/86400,"I юн.",IF(L79&lt;=412.4/86400,"II юн.",IF(L79&lt;=466.4/86400,"III юн.","")))))))</f>
        <v>КМС</v>
      </c>
      <c r="Q79" s="3">
        <v>4</v>
      </c>
      <c r="R79" s="20">
        <v>15.28</v>
      </c>
      <c r="S79" s="20"/>
      <c r="V79" s="4"/>
      <c r="W79" s="4"/>
      <c r="X79" s="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5" customHeight="1">
      <c r="A80" s="6">
        <v>4</v>
      </c>
      <c r="B80" s="7">
        <v>100</v>
      </c>
      <c r="C80" s="7" t="s">
        <v>47</v>
      </c>
      <c r="D80" s="15" t="s">
        <v>220</v>
      </c>
      <c r="E80" s="24" t="s">
        <v>22</v>
      </c>
      <c r="F80" s="24">
        <v>34825</v>
      </c>
      <c r="G80" s="7" t="s">
        <v>48</v>
      </c>
      <c r="H80" s="12" t="s">
        <v>216</v>
      </c>
      <c r="I80" s="12" t="s">
        <v>221</v>
      </c>
      <c r="J80" s="13"/>
      <c r="K80" s="59"/>
      <c r="L80" s="55">
        <f>(Q80*60+R80)/86400</f>
        <v>0.002981712962962963</v>
      </c>
      <c r="M80" s="31"/>
      <c r="N80" s="28">
        <f t="shared" si="2"/>
        <v>7.390000000000002</v>
      </c>
      <c r="O80" s="97"/>
      <c r="P80" s="6" t="str">
        <f>IF(L80&lt;=269/86400,"КМС",IF(L80&lt;=288/86400,"I разр.",IF(L80&lt;=309.8/86400,"II разр.",IF(L80&lt;=336.8/86400,"III разр.",IF(L80&lt;=369.2/86400,"I юн.",IF(L80&lt;=412.4/86400,"II юн.",IF(L80&lt;=466.4/86400,"III юн.","")))))))</f>
        <v>КМС</v>
      </c>
      <c r="Q80" s="3">
        <v>4</v>
      </c>
      <c r="R80" s="20">
        <v>17.62</v>
      </c>
      <c r="S80" s="20"/>
      <c r="V80" s="4"/>
      <c r="W80" s="4"/>
      <c r="X80" s="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5" customHeight="1">
      <c r="A81" s="6">
        <v>5</v>
      </c>
      <c r="B81" s="7">
        <v>102</v>
      </c>
      <c r="C81" s="7" t="s">
        <v>44</v>
      </c>
      <c r="D81" s="15" t="s">
        <v>215</v>
      </c>
      <c r="E81" s="24" t="s">
        <v>22</v>
      </c>
      <c r="F81" s="24">
        <v>34223</v>
      </c>
      <c r="G81" s="7" t="s">
        <v>48</v>
      </c>
      <c r="H81" s="12" t="s">
        <v>216</v>
      </c>
      <c r="I81" s="12" t="s">
        <v>217</v>
      </c>
      <c r="J81" s="13"/>
      <c r="K81" s="12"/>
      <c r="L81" s="55">
        <f>(Q81*60+R81)/86400</f>
        <v>0.003046643518518519</v>
      </c>
      <c r="M81" s="31"/>
      <c r="N81" s="28">
        <f t="shared" si="2"/>
        <v>13.000000000000034</v>
      </c>
      <c r="O81" s="97"/>
      <c r="P81" s="6" t="str">
        <f>IF(L81&lt;=269/86400,"КМС",IF(L81&lt;=288/86400,"I разр.",IF(L81&lt;=309.8/86400,"II разр.",IF(L81&lt;=336.8/86400,"III разр.",IF(L81&lt;=369.2/86400,"I юн.",IF(L81&lt;=412.4/86400,"II юн.",IF(L81&lt;=466.4/86400,"III юн.","")))))))</f>
        <v>КМС</v>
      </c>
      <c r="Q81" s="3">
        <v>4</v>
      </c>
      <c r="R81" s="20">
        <v>23.23</v>
      </c>
      <c r="S81" s="20"/>
      <c r="V81" s="4"/>
      <c r="W81" s="4"/>
      <c r="X81" s="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5" customHeight="1">
      <c r="A82" s="6">
        <v>6</v>
      </c>
      <c r="B82" s="7">
        <v>96</v>
      </c>
      <c r="C82" s="7" t="s">
        <v>44</v>
      </c>
      <c r="D82" s="15" t="s">
        <v>210</v>
      </c>
      <c r="E82" s="7" t="s">
        <v>22</v>
      </c>
      <c r="F82" s="24">
        <v>1986</v>
      </c>
      <c r="G82" s="7"/>
      <c r="H82" s="12" t="s">
        <v>97</v>
      </c>
      <c r="I82" s="12"/>
      <c r="J82" s="13"/>
      <c r="K82" s="12"/>
      <c r="L82" s="55">
        <f>(Q82*60+R82)/86400</f>
        <v>0.0031392361111111113</v>
      </c>
      <c r="M82" s="31"/>
      <c r="N82" s="28">
        <f t="shared" si="2"/>
        <v>21.00000000000002</v>
      </c>
      <c r="O82" s="97"/>
      <c r="P82" s="6" t="str">
        <f>IF(L82&lt;=269/86400,"КМС",IF(L82&lt;=288/86400,"I разр.",IF(L82&lt;=309.8/86400,"II разр.",IF(L82&lt;=336.8/86400,"III разр.",IF(L82&lt;=369.2/86400,"I юн.",IF(L82&lt;=412.4/86400,"II юн.",IF(L82&lt;=466.4/86400,"III юн.","")))))))</f>
        <v>I разр.</v>
      </c>
      <c r="Q82" s="3">
        <v>4</v>
      </c>
      <c r="R82" s="20">
        <v>31.23</v>
      </c>
      <c r="S82" s="20"/>
      <c r="V82" s="4"/>
      <c r="W82" s="4"/>
      <c r="X82" s="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5" customHeight="1">
      <c r="A83" s="6">
        <v>7</v>
      </c>
      <c r="B83" s="7">
        <v>98</v>
      </c>
      <c r="C83" s="7" t="s">
        <v>47</v>
      </c>
      <c r="D83" s="15" t="s">
        <v>212</v>
      </c>
      <c r="E83" s="24" t="s">
        <v>22</v>
      </c>
      <c r="F83" s="24">
        <v>32889</v>
      </c>
      <c r="G83" s="7"/>
      <c r="H83" s="12" t="s">
        <v>97</v>
      </c>
      <c r="I83" s="12"/>
      <c r="J83" s="13"/>
      <c r="K83" s="59"/>
      <c r="L83" s="55">
        <f>(Q83*60+R83)/86400</f>
        <v>0.003203935185185185</v>
      </c>
      <c r="M83" s="31"/>
      <c r="N83" s="28">
        <f t="shared" si="2"/>
        <v>26.59</v>
      </c>
      <c r="O83" s="97"/>
      <c r="P83" s="6" t="str">
        <f>IF(L83&lt;=269/86400,"КМС",IF(L83&lt;=288/86400,"I разр.",IF(L83&lt;=309.8/86400,"II разр.",IF(L83&lt;=336.8/86400,"III разр.",IF(L83&lt;=369.2/86400,"I юн.",IF(L83&lt;=412.4/86400,"II юн.",IF(L83&lt;=466.4/86400,"III юн.","")))))))</f>
        <v>I разр.</v>
      </c>
      <c r="Q83" s="3">
        <v>4</v>
      </c>
      <c r="R83" s="20">
        <v>36.82</v>
      </c>
      <c r="S83" s="20"/>
      <c r="V83" s="4"/>
      <c r="W83" s="4"/>
      <c r="X83" s="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" customHeight="1">
      <c r="A84" s="6"/>
      <c r="B84" s="7">
        <v>108</v>
      </c>
      <c r="C84" s="7" t="s">
        <v>44</v>
      </c>
      <c r="D84" s="15" t="s">
        <v>223</v>
      </c>
      <c r="E84" s="7" t="s">
        <v>22</v>
      </c>
      <c r="F84" s="24">
        <v>34425</v>
      </c>
      <c r="G84" s="7" t="s">
        <v>41</v>
      </c>
      <c r="H84" s="12" t="s">
        <v>93</v>
      </c>
      <c r="I84" s="12"/>
      <c r="J84" s="13"/>
      <c r="K84" s="12"/>
      <c r="L84" s="55" t="s">
        <v>82</v>
      </c>
      <c r="M84" s="31"/>
      <c r="N84" s="28"/>
      <c r="O84" s="97"/>
      <c r="P84" s="6">
        <f>IF(L84&lt;=269/86400,"КМС",IF(L84&lt;=288/86400,"I разр.",IF(L84&lt;=309.8/86400,"II разр.",IF(L84&lt;=336.8/86400,"III разр.",IF(L84&lt;=369.2/86400,"I юн.",IF(L84&lt;=412.4/86400,"II юн.",IF(L84&lt;=466.4/86400,"III юн.","")))))))</f>
      </c>
      <c r="Q84" s="3"/>
      <c r="R84" s="20"/>
      <c r="S84" s="20"/>
      <c r="V84" s="4"/>
      <c r="W84" s="4"/>
      <c r="X84" s="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6" customHeight="1" thickBot="1">
      <c r="A85" s="32"/>
      <c r="B85" s="33"/>
      <c r="C85" s="33"/>
      <c r="D85" s="34"/>
      <c r="E85" s="35"/>
      <c r="F85" s="36"/>
      <c r="G85" s="36"/>
      <c r="H85" s="37"/>
      <c r="I85" s="37"/>
      <c r="J85" s="37"/>
      <c r="K85" s="69"/>
      <c r="L85" s="64"/>
      <c r="M85" s="65"/>
      <c r="N85" s="58"/>
      <c r="O85" s="58"/>
      <c r="P85" s="32"/>
      <c r="Q85" s="3"/>
      <c r="R85" s="20"/>
      <c r="S85" s="20"/>
      <c r="V85" s="4"/>
      <c r="W85" s="4"/>
      <c r="X85" s="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12.75" customHeight="1" thickTop="1"/>
    <row r="87" spans="2:16" ht="15" customHeight="1">
      <c r="B87" s="74" t="s">
        <v>282</v>
      </c>
      <c r="D87" s="75"/>
      <c r="E87" s="75"/>
      <c r="F87" s="76"/>
      <c r="G87" s="76"/>
      <c r="K87" s="76" t="s">
        <v>40</v>
      </c>
      <c r="L87" s="76" t="s">
        <v>40</v>
      </c>
      <c r="N87" s="78"/>
      <c r="O87" s="78"/>
      <c r="P87" s="78"/>
    </row>
    <row r="88" spans="2:16" ht="15" customHeight="1">
      <c r="B88" s="74" t="s">
        <v>284</v>
      </c>
      <c r="D88" s="79"/>
      <c r="E88" s="81"/>
      <c r="F88" s="76"/>
      <c r="G88" s="76"/>
      <c r="H88" s="13"/>
      <c r="K88" s="76" t="s">
        <v>42</v>
      </c>
      <c r="L88" s="76" t="s">
        <v>256</v>
      </c>
      <c r="N88" s="78"/>
      <c r="O88" s="78"/>
      <c r="P88" s="78"/>
    </row>
    <row r="89" spans="1:16" ht="15" customHeight="1">
      <c r="A89" s="6"/>
      <c r="B89" s="7"/>
      <c r="C89" s="7"/>
      <c r="D89" s="17"/>
      <c r="E89" s="18"/>
      <c r="F89" s="18"/>
      <c r="G89" s="13"/>
      <c r="H89" s="12"/>
      <c r="I89" s="12"/>
      <c r="J89" s="8"/>
      <c r="K89" s="76" t="s">
        <v>43</v>
      </c>
      <c r="L89" s="76" t="s">
        <v>139</v>
      </c>
      <c r="M89" s="28"/>
      <c r="N89" s="6"/>
      <c r="O89" s="6"/>
      <c r="P89" s="6"/>
    </row>
    <row r="90" ht="32.25" customHeight="1"/>
    <row r="94" spans="1:32" ht="17.25" customHeight="1">
      <c r="A94" s="150" t="s">
        <v>236</v>
      </c>
      <c r="B94" s="150"/>
      <c r="C94" s="150"/>
      <c r="D94" s="150"/>
      <c r="E94" s="116"/>
      <c r="F94" s="117"/>
      <c r="G94" s="116"/>
      <c r="H94" s="151" t="s">
        <v>237</v>
      </c>
      <c r="I94" s="151"/>
      <c r="J94" s="151"/>
      <c r="K94" s="151"/>
      <c r="L94" s="151"/>
      <c r="M94" s="151"/>
      <c r="N94" s="151"/>
      <c r="O94" s="97"/>
      <c r="P94" s="6"/>
      <c r="Q94" s="3"/>
      <c r="R94" s="20"/>
      <c r="S94" s="20"/>
      <c r="T94" s="4"/>
      <c r="U94" s="4"/>
      <c r="V94" s="4"/>
      <c r="W94" s="4"/>
      <c r="X94" s="7"/>
      <c r="Y94" s="4"/>
      <c r="Z94" s="4"/>
      <c r="AA94" s="4"/>
      <c r="AB94" s="4"/>
      <c r="AC94" s="4"/>
      <c r="AD94" s="4"/>
      <c r="AE94" s="4"/>
      <c r="AF94" s="4"/>
    </row>
  </sheetData>
  <sheetProtection/>
  <mergeCells count="15">
    <mergeCell ref="A47:D47"/>
    <mergeCell ref="H47:N47"/>
    <mergeCell ref="C69:J69"/>
    <mergeCell ref="A94:D94"/>
    <mergeCell ref="H94:N94"/>
    <mergeCell ref="C24:J24"/>
    <mergeCell ref="C75:J75"/>
    <mergeCell ref="C51:J51"/>
    <mergeCell ref="C56:J56"/>
    <mergeCell ref="A1:P1"/>
    <mergeCell ref="A2:P2"/>
    <mergeCell ref="A3:P3"/>
    <mergeCell ref="A4:D4"/>
    <mergeCell ref="J4:P4"/>
    <mergeCell ref="C6:J6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r:id="rId2"/>
  <rowBreaks count="1" manualBreakCount="1">
    <brk id="4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2015-03-29T09:44:06Z</cp:lastPrinted>
  <dcterms:created xsi:type="dcterms:W3CDTF">1996-10-08T23:32:33Z</dcterms:created>
  <dcterms:modified xsi:type="dcterms:W3CDTF">2015-03-29T09:44:36Z</dcterms:modified>
  <cp:category/>
  <cp:version/>
  <cp:contentType/>
  <cp:contentStatus/>
</cp:coreProperties>
</file>